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Table1 (2)" sheetId="2" r:id="rId1"/>
  </sheets>
  <definedNames>
    <definedName name="_xlnm._FilterDatabase" localSheetId="0" hidden="1">'Table1 (2)'!$A$3:$J$108</definedName>
    <definedName name="_xlnm.Print_Titles" localSheetId="0">'Table1 (2)'!$3:$3</definedName>
    <definedName name="_xlnm.Print_Area" localSheetId="0">'Table1 (2)'!$A$1:$J$117</definedName>
  </definedNames>
  <calcPr calcId="144525"/>
</workbook>
</file>

<file path=xl/calcChain.xml><?xml version="1.0" encoding="utf-8"?>
<calcChain xmlns="http://schemas.openxmlformats.org/spreadsheetml/2006/main">
  <c r="G95" i="2" l="1"/>
  <c r="I94" i="2"/>
  <c r="G65" i="2"/>
  <c r="H65" i="2"/>
  <c r="I62" i="2"/>
  <c r="G64" i="2" l="1"/>
  <c r="H64" i="2"/>
  <c r="I61" i="2"/>
  <c r="H63" i="2"/>
  <c r="G63" i="2"/>
  <c r="I70" i="2"/>
  <c r="G53" i="2"/>
  <c r="I51" i="2"/>
  <c r="I63" i="2" l="1"/>
  <c r="H35" i="2" l="1"/>
  <c r="I34" i="2"/>
  <c r="I33" i="2"/>
  <c r="H36" i="2"/>
  <c r="H23" i="2" l="1"/>
  <c r="I22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7" i="2"/>
  <c r="I78" i="2"/>
  <c r="I76" i="2"/>
  <c r="I75" i="2"/>
  <c r="I74" i="2"/>
  <c r="I73" i="2"/>
  <c r="I72" i="2"/>
  <c r="I71" i="2"/>
  <c r="I69" i="2"/>
  <c r="I68" i="2"/>
  <c r="I67" i="2"/>
  <c r="I66" i="2"/>
  <c r="I59" i="2"/>
  <c r="I65" i="2"/>
  <c r="I64" i="2"/>
  <c r="I60" i="2"/>
  <c r="I58" i="2"/>
  <c r="I57" i="2"/>
  <c r="I56" i="2"/>
  <c r="I55" i="2"/>
  <c r="I52" i="2"/>
  <c r="I54" i="2"/>
  <c r="I53" i="2"/>
  <c r="I50" i="2"/>
  <c r="I49" i="2"/>
  <c r="I48" i="2"/>
  <c r="I47" i="2"/>
  <c r="I46" i="2"/>
  <c r="I45" i="2"/>
  <c r="I39" i="2"/>
  <c r="I44" i="2"/>
  <c r="I43" i="2"/>
  <c r="I42" i="2"/>
  <c r="I41" i="2"/>
  <c r="I40" i="2"/>
  <c r="I38" i="2"/>
  <c r="I37" i="2"/>
  <c r="I36" i="2"/>
  <c r="I35" i="2"/>
  <c r="I32" i="2"/>
  <c r="I31" i="2"/>
  <c r="I30" i="2"/>
  <c r="I29" i="2"/>
  <c r="I28" i="2"/>
  <c r="I27" i="2"/>
  <c r="I26" i="2"/>
  <c r="I25" i="2"/>
  <c r="I24" i="2"/>
  <c r="I23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<sst xmlns="http://schemas.openxmlformats.org/spreadsheetml/2006/main" count="694" uniqueCount="191">
  <si>
    <t/>
  </si>
  <si>
    <t>рублей</t>
  </si>
  <si>
    <t>Наименование</t>
  </si>
  <si>
    <t>10</t>
  </si>
  <si>
    <t>11</t>
  </si>
  <si>
    <t>12</t>
  </si>
  <si>
    <t>13</t>
  </si>
  <si>
    <t>01</t>
  </si>
  <si>
    <t>03</t>
  </si>
  <si>
    <t>100</t>
  </si>
  <si>
    <t>120</t>
  </si>
  <si>
    <t>Руководство и управление в сфере установленных функций органов государственной власти Брянской области и государственных органов Брянской области</t>
  </si>
  <si>
    <t>240</t>
  </si>
  <si>
    <t>850</t>
  </si>
  <si>
    <t>Администрация Губернатора Брянской области и Правительства Брянской области</t>
  </si>
  <si>
    <t>803</t>
  </si>
  <si>
    <t>02</t>
  </si>
  <si>
    <t>04</t>
  </si>
  <si>
    <t>03 0 11 10100</t>
  </si>
  <si>
    <t>610</t>
  </si>
  <si>
    <t>Учреждения, обеспечивающие эксплуатацию и содержание имущества, находящегося в государственной собственности Брянской области, а также арендованного недвижимого имущества</t>
  </si>
  <si>
    <t>03 0 11 10210</t>
  </si>
  <si>
    <t>620</t>
  </si>
  <si>
    <t>Обеспечение мобилизационной готовности специальных объектов и формирований</t>
  </si>
  <si>
    <t>03 0 35 12080</t>
  </si>
  <si>
    <t>08</t>
  </si>
  <si>
    <t>07</t>
  </si>
  <si>
    <t>05</t>
  </si>
  <si>
    <t>804</t>
  </si>
  <si>
    <t>12 0 21 10100</t>
  </si>
  <si>
    <t>808</t>
  </si>
  <si>
    <t>06</t>
  </si>
  <si>
    <t>520</t>
  </si>
  <si>
    <t>08 0 11 10100</t>
  </si>
  <si>
    <t>Охрана окружающей среды</t>
  </si>
  <si>
    <t>08 0 51 12800</t>
  </si>
  <si>
    <t>Уплата взносов на капитальный ремонт за объекты казны Брянской области</t>
  </si>
  <si>
    <t>810</t>
  </si>
  <si>
    <t>811</t>
  </si>
  <si>
    <t>09</t>
  </si>
  <si>
    <t>Печатные средства массовой информации</t>
  </si>
  <si>
    <t>11 0 21 10320</t>
  </si>
  <si>
    <t>400</t>
  </si>
  <si>
    <t>814</t>
  </si>
  <si>
    <t>110</t>
  </si>
  <si>
    <t>880</t>
  </si>
  <si>
    <t>Профессиональные образовательные организации</t>
  </si>
  <si>
    <t>Больницы, клиники, госпитали, медико-санитарные части</t>
  </si>
  <si>
    <t>14 0 12 10420</t>
  </si>
  <si>
    <t>Поликлиники, амбулатории, диагностические центры</t>
  </si>
  <si>
    <t>14 0 12 10430</t>
  </si>
  <si>
    <t>320</t>
  </si>
  <si>
    <t>310</t>
  </si>
  <si>
    <t>Осуществление единовременных выплат медицинским работникам</t>
  </si>
  <si>
    <t>14 0 15 51360</t>
  </si>
  <si>
    <t>815</t>
  </si>
  <si>
    <t>Музеи и постоянные выставки</t>
  </si>
  <si>
    <t>15 0 21 10550</t>
  </si>
  <si>
    <t>Театры, концертные и другие организации исполнительских искусств</t>
  </si>
  <si>
    <t>15 0 21 10560</t>
  </si>
  <si>
    <t>816</t>
  </si>
  <si>
    <t>16 0 13 10650</t>
  </si>
  <si>
    <t>Отдельные мероприятия по развитию образования</t>
  </si>
  <si>
    <t>16 0 11 14820</t>
  </si>
  <si>
    <t>Развитие информационного общества и инфраструктуры электронного правительства</t>
  </si>
  <si>
    <t>817</t>
  </si>
  <si>
    <t>Содействие достижению целевых показателей региональных программ развития агропромышленного комплекса</t>
  </si>
  <si>
    <t>17 1 11 R5430</t>
  </si>
  <si>
    <t>Кадровое обеспечение агропромышленного комплекса</t>
  </si>
  <si>
    <t>17 2 21 15290</t>
  </si>
  <si>
    <t>17 6 61 10100</t>
  </si>
  <si>
    <t>Учреждения, осуществляющие функции и полномочия по управлению сельским хозяйством</t>
  </si>
  <si>
    <t>17 6 61 10750</t>
  </si>
  <si>
    <t>Исполнение исковых требований на основании вступивших в законную силу судебных актов, обязательств бюджета субъекта Российской Федерации, предусмотренных пунктами 16 и 19 Правил формирования, предоставления и распределения субсидий из федерального бюджета бюджетам субъектов Российской Федерации</t>
  </si>
  <si>
    <t>70 0 00 10160</t>
  </si>
  <si>
    <t>Департамент финансов Брянской области</t>
  </si>
  <si>
    <t>818</t>
  </si>
  <si>
    <t>Резервный фонд Правительства Брянской области</t>
  </si>
  <si>
    <t>70 0 00 10120</t>
  </si>
  <si>
    <t>870</t>
  </si>
  <si>
    <t>Поддержка реализации мероприятий государственных программ Брянской области</t>
  </si>
  <si>
    <t>70 0 00 10150</t>
  </si>
  <si>
    <t>540</t>
  </si>
  <si>
    <t>Департамент строительства и архитектуры Брянской области</t>
  </si>
  <si>
    <t>819</t>
  </si>
  <si>
    <t>Финансовое обеспечение дорожной деятельности</t>
  </si>
  <si>
    <t>19 3 21 53900</t>
  </si>
  <si>
    <t>19 0 11 10100</t>
  </si>
  <si>
    <t>Учреждения, осуществляющие функции и полномочия в сфере капитального строительства</t>
  </si>
  <si>
    <t>19 0 11 10380</t>
  </si>
  <si>
    <t>830</t>
  </si>
  <si>
    <t>Развитие ипотечного кредитования в жилищном строительстве</t>
  </si>
  <si>
    <t>19 7 16 16120</t>
  </si>
  <si>
    <t>Финансовое обеспечение мероприятий федеральной целевой программы «Развитие физической культуры и спорта в Российской Федерации на 2016 - 2020 годы»</t>
  </si>
  <si>
    <t>821</t>
  </si>
  <si>
    <t>Учреждения, осуществляющие функции и полномочия в сфере социальной и демографической политики</t>
  </si>
  <si>
    <t>21 0 21 10790</t>
  </si>
  <si>
    <t>Стационарные социальные учреждения</t>
  </si>
  <si>
    <t>21 0 21 10810</t>
  </si>
  <si>
    <t>Социальная поддержка Героев Советского Союза, Героев Российской Федерации и полных кавалеров ордена Славы</t>
  </si>
  <si>
    <t>21 0 33 30090</t>
  </si>
  <si>
    <t>21 0 11 10100</t>
  </si>
  <si>
    <t>Управление имущественных отношений Брянской области</t>
  </si>
  <si>
    <t>824</t>
  </si>
  <si>
    <t>Оценка имущества, признание прав и регулирование имущественных отношений</t>
  </si>
  <si>
    <t>40 7 71 17400</t>
  </si>
  <si>
    <t>825</t>
  </si>
  <si>
    <t>Отдельные мероприятия по развитию спорта</t>
  </si>
  <si>
    <t>25 0 11 17640</t>
  </si>
  <si>
    <t>Спортивно-оздоровительные комплексы и центры</t>
  </si>
  <si>
    <t>25 0 12 10980</t>
  </si>
  <si>
    <t>Мероприятия по вовлечению населения в занятия физической культурой и массовым спортом, участие в соревнованиях различного уровня</t>
  </si>
  <si>
    <t>25 0 12 17610</t>
  </si>
  <si>
    <t>25 1 21 10980</t>
  </si>
  <si>
    <t>25 1 21 R4950</t>
  </si>
  <si>
    <t>Уплата налогов, сборов и иных обязательных платежей</t>
  </si>
  <si>
    <t>Управление мировой юстиции Брянской области</t>
  </si>
  <si>
    <t>30 0 11 10100</t>
  </si>
  <si>
    <t>30 0 11 17430</t>
  </si>
  <si>
    <t>832</t>
  </si>
  <si>
    <t>Осуществление государственных полномочий в области содействия занятости населения, включая расходы по осуществлению этих полномочий</t>
  </si>
  <si>
    <t>32 0 21 17920</t>
  </si>
  <si>
    <t>836</t>
  </si>
  <si>
    <t>Осуществление отдельных полномочий в области лесных отношений (финансовое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лестных отношений)</t>
  </si>
  <si>
    <t>36 0 11 51291</t>
  </si>
  <si>
    <t>36 0 11 51292</t>
  </si>
  <si>
    <t>Учреждения, оказывающие услуги в сфере лесных отношений</t>
  </si>
  <si>
    <t>36 0 13 11070</t>
  </si>
  <si>
    <t>837</t>
  </si>
  <si>
    <t>37 0 11 10100</t>
  </si>
  <si>
    <t>37 0 11 11350</t>
  </si>
  <si>
    <t>838</t>
  </si>
  <si>
    <t>Сохранение, использование, популяризация и государственная охрана объектов культурного наследия</t>
  </si>
  <si>
    <t>15 1 11 14230</t>
  </si>
  <si>
    <t>15 1 11 10100</t>
  </si>
  <si>
    <t>Осуществление переданных органам государственной власти субъектов Российской Федерации в соответствии с пунктом 1 статьи 9.1 Федерального закона от 25 июня 2002 года № 73-ФЗ "Об объектах культурного наследия (памятниках истории и культуры) народов Российской Федерации" полномочий Российской Федерации в отношении объектов культурного наследия</t>
  </si>
  <si>
    <t>15 1 11 59500</t>
  </si>
  <si>
    <t>Департамент экономического развития Брянской области</t>
  </si>
  <si>
    <t>840</t>
  </si>
  <si>
    <t>Повышение качества и доступности предоставления государственных и муниципальных услуг</t>
  </si>
  <si>
    <t>40 3 32 18640</t>
  </si>
  <si>
    <t>40 2 21 18610</t>
  </si>
  <si>
    <t>842</t>
  </si>
  <si>
    <t>Материально-техническое, финансовое обеспечение деятельности и подготовка органов в сфере гражданской обороны, чрезвычайных ситуаций и ликвидации последствий стихийных бедствий, войск и иных воинских формирований</t>
  </si>
  <si>
    <t>02 0 12 12040</t>
  </si>
  <si>
    <t>ИТОГО:</t>
  </si>
  <si>
    <t>Государственная жилищная инспекция Брянской области</t>
  </si>
  <si>
    <t>Департамент здравоохранения Брянской области</t>
  </si>
  <si>
    <t>Департамент культуры Брянской области</t>
  </si>
  <si>
    <t>Департамент образования и науки Брянской области</t>
  </si>
  <si>
    <t>Департамент семьи, социальной и демографической политики Брянской области</t>
  </si>
  <si>
    <t>Социальная поддержка Героев Социалистического Труда, Героев Труда Российской Федерации и полных кавалеров ордена Трудовой Славы</t>
  </si>
  <si>
    <t>Управление физической культуры и спорта Брянской области</t>
  </si>
  <si>
    <t>Управление государственной службы по труду и занятости населения Брянской области</t>
  </si>
  <si>
    <t>Управление лесами Брянской области</t>
  </si>
  <si>
    <t>Департамент промышленности, транспорта и связи Брянской области</t>
  </si>
  <si>
    <t>Управление по охране и сохранению историко-культурного наследия Брянской области</t>
  </si>
  <si>
    <t>Департамент региональной безопасности Брянской области</t>
  </si>
  <si>
    <t>Уточненная бюджетная роспись                                                                             на 2017 год</t>
  </si>
  <si>
    <t>21 0 33 51980</t>
  </si>
  <si>
    <t>Утверждено законом о бюджете                                         на 2017 год</t>
  </si>
  <si>
    <t>КБК</t>
  </si>
  <si>
    <t>Отклонение                              (+/-)</t>
  </si>
  <si>
    <t>Причины отклонений</t>
  </si>
  <si>
    <t>Департамент природных ресурсов и экологии Брянской области</t>
  </si>
  <si>
    <t>Департамент внутренней политики Брянской области</t>
  </si>
  <si>
    <t>050</t>
  </si>
  <si>
    <t>030</t>
  </si>
  <si>
    <t>Перераспределение бюджетных ассигнований в связи с исполнением судебных актов, предусматривающих обращение взыскания на средства областного бюджета в пределах объема бюджетных ассигнований (ст. 217 Бюджетного кодекса РФ)</t>
  </si>
  <si>
    <t>090</t>
  </si>
  <si>
    <t>Перераспределение бюджетных ассигнований на увеличение бюджетных ассигнований по отдельным разделам, подразделам, целевым статьям и видам расходов областного бюджета - в пределах общего объема бюджетных ассигнований, предусмотренных главному распорядителю бюджетных средств (ст. 9 Закона о бюджете)</t>
  </si>
  <si>
    <t>082</t>
  </si>
  <si>
    <t>Перераспределение бюджетных ассигнований - в пределах общего объема в связи с резервированием средств в составе утвержденных Законом об областном бюджете бюджетных ассигнований на реализацию государственных программ Брянской области (ст. 217 Бюджетного кодекса РФ)</t>
  </si>
  <si>
    <t>Увеличение ассигнований в связи с поступлением средств федерального бюджета (ст.217, 232 Бюджетного кодекса РФ)</t>
  </si>
  <si>
    <t>081</t>
  </si>
  <si>
    <t>Перераспределение бюджетных ассигнований в связи с уточнением кодов бюджетной классификации расходов в рамках требований казначейского исполнения областного бюджета (абзац 5 п. 1 ст. 9 Закона Брянской области "Об областном бюджете на 2017 год и плановый период 2018 и 2019 годов ")</t>
  </si>
  <si>
    <t>170</t>
  </si>
  <si>
    <t>Департамент сельского хозяйства Брянской области</t>
  </si>
  <si>
    <t>060</t>
  </si>
  <si>
    <t>Перераспределение бюджетных ассигнований в пределах, предусмотренных главным распорядителям средств областного бюджета, в соответствии с пунктами 16 и 19 Правил формирования, предоставления и распределения субсидий из федерального бюджета бюджетам субъектов Российской Федерации, утвержденных постановлением Правительства Российской Федерации от 30.09.2014 № 999 «О формировании, предоставлении и распределении субсидий из федерального бюджета бюджетам субъектов Российской Федерации» (ст. 9 Закона о бюджете)</t>
  </si>
  <si>
    <t>Перераспределение бюджетных ассигнований в случае изменения функций и полномочий главных распорядителей (распорядителей), получателей бюджетных средств, а также в связи с передачей государственного (муниципального) имущества (ст. 217 Бюджетного кодекса РФ)</t>
  </si>
  <si>
    <t>Перераспределение бюджетных ассигнований в связи с изменением типа государственных (муниципальных) учреждений и организационно-правовой формы государственных (муниципальных) унитарных предприятий (ст. 217 Бюджетного кодекса РФ)</t>
  </si>
  <si>
    <t>Перераспределение бюджетных ассигнований в связи с использованием (перераспределением) средств резервного фонда Правительства Брянской области в пределах объема бюджетных ассигнований (ст. 217 Бюджетного кодекса РФ)</t>
  </si>
  <si>
    <t xml:space="preserve">Информация об отклонении бюджетных ассигнований, утвержденных сводной бюджетной росписью на 2017 год от назначений, утвержденных Законом Брянской области                                                                              "Об областном бюджете на 2017 год и на плановый период 2018 и 2019 годов" </t>
  </si>
  <si>
    <t xml:space="preserve">Заместитель Губернатора Брянской области </t>
  </si>
  <si>
    <t>Г.В. Петушкова</t>
  </si>
  <si>
    <t>Исп. Бурштейн Н.Е.</t>
  </si>
  <si>
    <t>тел. 64-42-61</t>
  </si>
  <si>
    <t xml:space="preserve"> Перераспределение бюджетных ассигнований в пределах, предусмотренных главным распорядителям средств областного бюджета, в соответствии с пунктами 16 и 19 Правил формирования, предоставления и распределения субсидий из федерального бюджета бюджетам субъектов Российской Федерации, утвержденных Постановлением Правительства Российской Федерации от 30.09.2014 N 999 "О формировании, предоставлении и распределении субсидий из федерального бюджета бюджетам субъектов Российской Федерации" (ст. 9 Закона о бюджете)</t>
  </si>
  <si>
    <t>поставить 400</t>
  </si>
  <si>
    <t>может 082?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</si>
</sst>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.0"/>
  </numFmts>
  <fonts count="12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indexed="6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44" fontId="0" fillId="0" borderId="0">
      <alignment vertical="top" wrapText="1"/>
    </xf>
    <xf numFmtId="0" fontId="3" fillId="0" borderId="1">
      <alignment horizontal="center" vertical="center" wrapText="1"/>
    </xf>
    <xf numFmtId="4" fontId="4" fillId="3" borderId="1">
      <alignment horizontal="right" vertical="top" shrinkToFit="1"/>
    </xf>
    <xf numFmtId="10" fontId="4" fillId="3" borderId="1">
      <alignment horizontal="right" vertical="top" shrinkToFit="1"/>
    </xf>
    <xf numFmtId="4" fontId="4" fillId="2" borderId="1">
      <alignment horizontal="right" vertical="top" shrinkToFit="1"/>
    </xf>
    <xf numFmtId="10" fontId="4" fillId="2" borderId="1">
      <alignment horizontal="right" vertical="top" shrinkToFit="1"/>
    </xf>
    <xf numFmtId="49" fontId="3" fillId="0" borderId="1">
      <alignment horizontal="center" vertical="top" shrinkToFit="1"/>
    </xf>
    <xf numFmtId="44" fontId="5" fillId="0" borderId="0">
      <alignment vertical="top" wrapText="1"/>
    </xf>
    <xf numFmtId="0" fontId="6" fillId="4" borderId="0"/>
  </cellStyleXfs>
  <cellXfs count="86">
    <xf numFmtId="44" fontId="0" fillId="0" borderId="0" xfId="0" applyNumberFormat="1" applyFont="1" applyFill="1" applyAlignment="1">
      <alignment vertical="top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4" fontId="5" fillId="0" borderId="0" xfId="7">
      <alignment vertical="top" wrapText="1"/>
    </xf>
    <xf numFmtId="0" fontId="1" fillId="0" borderId="0" xfId="8" applyFont="1" applyFill="1" applyAlignment="1">
      <alignment vertical="center" wrapText="1"/>
    </xf>
    <xf numFmtId="44" fontId="0" fillId="0" borderId="0" xfId="0" applyAlignment="1"/>
    <xf numFmtId="0" fontId="1" fillId="0" borderId="2" xfId="7" applyNumberFormat="1" applyFont="1" applyFill="1" applyBorder="1" applyAlignment="1">
      <alignment vertical="top" wrapText="1"/>
    </xf>
    <xf numFmtId="4" fontId="1" fillId="0" borderId="3" xfId="8" applyNumberFormat="1" applyFont="1" applyFill="1" applyBorder="1" applyAlignment="1">
      <alignment horizontal="center" vertical="center" wrapText="1"/>
    </xf>
    <xf numFmtId="0" fontId="1" fillId="0" borderId="0" xfId="8" applyFont="1" applyFill="1" applyAlignment="1">
      <alignment horizontal="left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Alignment="1">
      <alignment horizontal="left" vertical="top" wrapText="1"/>
    </xf>
    <xf numFmtId="0" fontId="1" fillId="0" borderId="6" xfId="0" applyNumberFormat="1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right" vertical="center" wrapText="1"/>
    </xf>
    <xf numFmtId="0" fontId="2" fillId="0" borderId="7" xfId="0" applyNumberFormat="1" applyFont="1" applyFill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horizontal="right" vertical="center" wrapText="1"/>
    </xf>
    <xf numFmtId="4" fontId="2" fillId="0" borderId="7" xfId="0" applyNumberFormat="1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vertical="top" wrapText="1"/>
    </xf>
    <xf numFmtId="4" fontId="2" fillId="0" borderId="8" xfId="0" applyNumberFormat="1" applyFont="1" applyFill="1" applyBorder="1" applyAlignment="1">
      <alignment horizontal="right" vertical="center" wrapText="1"/>
    </xf>
    <xf numFmtId="4" fontId="2" fillId="0" borderId="8" xfId="0" applyNumberFormat="1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right" vertical="center" wrapText="1"/>
    </xf>
    <xf numFmtId="4" fontId="1" fillId="0" borderId="9" xfId="0" applyNumberFormat="1" applyFont="1" applyFill="1" applyBorder="1" applyAlignment="1">
      <alignment horizontal="left" vertical="center" wrapText="1"/>
    </xf>
    <xf numFmtId="0" fontId="1" fillId="0" borderId="3" xfId="8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left" vertical="center" wrapText="1"/>
    </xf>
    <xf numFmtId="44" fontId="7" fillId="0" borderId="3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4" fontId="2" fillId="0" borderId="5" xfId="0" applyNumberFormat="1" applyFont="1" applyFill="1" applyBorder="1" applyAlignment="1">
      <alignment horizontal="left" vertical="center" wrapText="1"/>
    </xf>
    <xf numFmtId="49" fontId="0" fillId="0" borderId="0" xfId="0" applyNumberFormat="1" applyAlignment="1"/>
    <xf numFmtId="49" fontId="0" fillId="0" borderId="0" xfId="0" applyNumberFormat="1" applyFont="1" applyFill="1" applyAlignment="1">
      <alignment vertical="top" wrapText="1"/>
    </xf>
    <xf numFmtId="49" fontId="5" fillId="0" borderId="0" xfId="0" applyNumberFormat="1" applyFont="1" applyFill="1" applyAlignment="1">
      <alignment vertical="top" wrapText="1"/>
    </xf>
    <xf numFmtId="0" fontId="1" fillId="0" borderId="14" xfId="0" applyNumberFormat="1" applyFont="1" applyFill="1" applyBorder="1" applyAlignment="1">
      <alignment horizontal="left" vertical="center" wrapText="1"/>
    </xf>
    <xf numFmtId="4" fontId="8" fillId="0" borderId="6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left" vertical="center" wrapText="1"/>
    </xf>
    <xf numFmtId="0" fontId="1" fillId="0" borderId="18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44" fontId="9" fillId="0" borderId="0" xfId="0" applyFont="1" applyFill="1" applyAlignment="1">
      <alignment vertical="center"/>
    </xf>
    <xf numFmtId="44" fontId="9" fillId="0" borderId="0" xfId="0" applyFont="1" applyFill="1" applyBorder="1" applyAlignment="1">
      <alignment horizontal="center"/>
    </xf>
    <xf numFmtId="44" fontId="9" fillId="0" borderId="0" xfId="0" applyFont="1" applyFill="1" applyAlignment="1">
      <alignment horizontal="right"/>
    </xf>
    <xf numFmtId="164" fontId="9" fillId="0" borderId="0" xfId="0" applyNumberFormat="1" applyFont="1" applyFill="1" applyAlignment="1">
      <alignment horizontal="left"/>
    </xf>
    <xf numFmtId="164" fontId="9" fillId="0" borderId="0" xfId="0" applyNumberFormat="1" applyFont="1" applyFill="1" applyAlignment="1">
      <alignment horizontal="center"/>
    </xf>
    <xf numFmtId="44" fontId="9" fillId="0" borderId="0" xfId="0" applyFont="1" applyFill="1" applyAlignment="1">
      <alignment horizontal="center"/>
    </xf>
    <xf numFmtId="44" fontId="10" fillId="0" borderId="0" xfId="0" applyFont="1" applyFill="1" applyAlignment="1"/>
    <xf numFmtId="44" fontId="9" fillId="0" borderId="0" xfId="0" applyFont="1" applyFill="1" applyAlignment="1">
      <alignment horizontal="left"/>
    </xf>
    <xf numFmtId="49" fontId="10" fillId="0" borderId="0" xfId="0" applyNumberFormat="1" applyFont="1" applyAlignment="1"/>
    <xf numFmtId="44" fontId="10" fillId="0" borderId="0" xfId="0" applyFont="1" applyAlignment="1"/>
    <xf numFmtId="44" fontId="11" fillId="0" borderId="0" xfId="0" applyFont="1" applyFill="1" applyAlignment="1">
      <alignment vertical="center"/>
    </xf>
    <xf numFmtId="44" fontId="11" fillId="0" borderId="0" xfId="0" applyFont="1" applyFill="1" applyAlignment="1">
      <alignment horizontal="center"/>
    </xf>
    <xf numFmtId="44" fontId="11" fillId="0" borderId="0" xfId="0" applyFont="1" applyFill="1" applyAlignment="1">
      <alignment horizontal="right"/>
    </xf>
    <xf numFmtId="164" fontId="11" fillId="0" borderId="0" xfId="0" applyNumberFormat="1" applyFont="1" applyFill="1" applyAlignment="1">
      <alignment horizontal="left"/>
    </xf>
    <xf numFmtId="164" fontId="11" fillId="0" borderId="0" xfId="0" applyNumberFormat="1" applyFont="1" applyFill="1" applyAlignment="1">
      <alignment horizontal="center"/>
    </xf>
    <xf numFmtId="44" fontId="11" fillId="0" borderId="0" xfId="0" applyFont="1" applyFill="1" applyAlignment="1"/>
    <xf numFmtId="44" fontId="0" fillId="0" borderId="0" xfId="0" applyFill="1" applyAlignment="1"/>
    <xf numFmtId="44" fontId="0" fillId="0" borderId="0" xfId="0" applyFill="1" applyAlignment="1">
      <alignment horizontal="left"/>
    </xf>
    <xf numFmtId="44" fontId="5" fillId="0" borderId="0" xfId="0" applyNumberFormat="1" applyFont="1" applyFill="1" applyAlignment="1">
      <alignment vertical="top" wrapText="1"/>
    </xf>
    <xf numFmtId="4" fontId="1" fillId="0" borderId="6" xfId="0" applyNumberFormat="1" applyFont="1" applyFill="1" applyBorder="1" applyAlignment="1">
      <alignment horizontal="left" vertical="center" wrapText="1"/>
    </xf>
    <xf numFmtId="4" fontId="1" fillId="0" borderId="13" xfId="0" applyNumberFormat="1" applyFont="1" applyFill="1" applyBorder="1" applyAlignment="1">
      <alignment horizontal="left" vertical="center" wrapText="1"/>
    </xf>
    <xf numFmtId="4" fontId="1" fillId="0" borderId="14" xfId="0" applyNumberFormat="1" applyFont="1" applyFill="1" applyBorder="1" applyAlignment="1">
      <alignment horizontal="left" vertical="center" wrapText="1"/>
    </xf>
    <xf numFmtId="4" fontId="1" fillId="0" borderId="7" xfId="0" applyNumberFormat="1" applyFont="1" applyFill="1" applyBorder="1" applyAlignment="1">
      <alignment horizontal="left" vertical="center" wrapText="1"/>
    </xf>
    <xf numFmtId="4" fontId="8" fillId="0" borderId="6" xfId="0" applyNumberFormat="1" applyFont="1" applyFill="1" applyBorder="1" applyAlignment="1">
      <alignment horizontal="left" vertical="center" wrapText="1"/>
    </xf>
    <xf numFmtId="4" fontId="8" fillId="0" borderId="14" xfId="0" applyNumberFormat="1" applyFont="1" applyFill="1" applyBorder="1" applyAlignment="1">
      <alignment horizontal="left" vertical="center" wrapText="1"/>
    </xf>
    <xf numFmtId="4" fontId="8" fillId="0" borderId="13" xfId="0" applyNumberFormat="1" applyFont="1" applyFill="1" applyBorder="1" applyAlignment="1">
      <alignment horizontal="left" vertical="center" wrapText="1"/>
    </xf>
    <xf numFmtId="0" fontId="2" fillId="0" borderId="0" xfId="7" applyNumberFormat="1" applyFont="1" applyFill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left" vertical="center" wrapText="1"/>
    </xf>
    <xf numFmtId="0" fontId="2" fillId="0" borderId="16" xfId="0" applyNumberFormat="1" applyFont="1" applyFill="1" applyBorder="1" applyAlignment="1">
      <alignment horizontal="left" vertical="center" wrapText="1"/>
    </xf>
    <xf numFmtId="0" fontId="2" fillId="0" borderId="17" xfId="0" applyNumberFormat="1" applyFont="1" applyFill="1" applyBorder="1" applyAlignment="1">
      <alignment horizontal="left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0" fontId="1" fillId="0" borderId="13" xfId="0" applyNumberFormat="1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left" vertical="center" wrapText="1"/>
    </xf>
    <xf numFmtId="0" fontId="1" fillId="0" borderId="14" xfId="0" applyNumberFormat="1" applyFont="1" applyFill="1" applyBorder="1" applyAlignment="1">
      <alignment horizontal="left" vertical="center" wrapText="1"/>
    </xf>
    <xf numFmtId="4" fontId="8" fillId="0" borderId="7" xfId="0" applyNumberFormat="1" applyFont="1" applyFill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vertical="center" wrapText="1"/>
    </xf>
    <xf numFmtId="4" fontId="5" fillId="0" borderId="13" xfId="0" applyNumberFormat="1" applyFont="1" applyFill="1" applyBorder="1" applyAlignment="1">
      <alignment vertical="center" wrapText="1"/>
    </xf>
  </cellXfs>
  <cellStyles count="9">
    <cellStyle name="xl28" xfId="1"/>
    <cellStyle name="xl31" xfId="6"/>
    <cellStyle name="xl36" xfId="4"/>
    <cellStyle name="xl37" xfId="5"/>
    <cellStyle name="xl41" xfId="2"/>
    <cellStyle name="xl42" xfId="3"/>
    <cellStyle name="Обычный" xfId="0" builtinId="0"/>
    <cellStyle name="Обычный 2" xfId="8"/>
    <cellStyle name="Обычн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tabSelected="1" view="pageBreakPreview" zoomScaleNormal="100" zoomScaleSheetLayoutView="100" workbookViewId="0">
      <pane xSplit="1" ySplit="3" topLeftCell="E100" activePane="bottomRight" state="frozen"/>
      <selection pane="topRight" activeCell="B1" sqref="B1"/>
      <selection pane="bottomLeft" activeCell="A8" sqref="A8"/>
      <selection pane="bottomRight" activeCell="M104" sqref="M104"/>
    </sheetView>
  </sheetViews>
  <sheetFormatPr defaultRowHeight="12.75" x14ac:dyDescent="0.2"/>
  <cols>
    <col min="1" max="1" width="67" customWidth="1"/>
    <col min="2" max="2" width="6.83203125" customWidth="1"/>
    <col min="3" max="3" width="4.6640625" customWidth="1"/>
    <col min="4" max="4" width="5.1640625" customWidth="1"/>
    <col min="5" max="5" width="16.83203125" customWidth="1"/>
    <col min="6" max="6" width="6" customWidth="1"/>
    <col min="7" max="9" width="21.33203125" customWidth="1"/>
    <col min="10" max="10" width="51.6640625" style="12" customWidth="1"/>
    <col min="11" max="11" width="9.33203125" style="37" hidden="1" customWidth="1"/>
    <col min="12" max="12" width="10.6640625" hidden="1" customWidth="1"/>
  </cols>
  <sheetData>
    <row r="1" spans="1:11" s="6" customFormat="1" ht="32.25" customHeight="1" x14ac:dyDescent="0.2">
      <c r="A1" s="72" t="s">
        <v>183</v>
      </c>
      <c r="B1" s="72"/>
      <c r="C1" s="72"/>
      <c r="D1" s="72"/>
      <c r="E1" s="72"/>
      <c r="F1" s="72"/>
      <c r="G1" s="72"/>
      <c r="H1" s="72"/>
      <c r="I1" s="72"/>
      <c r="J1" s="72"/>
      <c r="K1" s="36"/>
    </row>
    <row r="2" spans="1:11" s="6" customFormat="1" ht="15.75" x14ac:dyDescent="0.2">
      <c r="A2" s="7"/>
      <c r="B2" s="7"/>
      <c r="C2" s="7"/>
      <c r="D2" s="7"/>
      <c r="E2" s="7"/>
      <c r="F2" s="7"/>
      <c r="G2" s="7"/>
      <c r="H2" s="4"/>
      <c r="I2" s="5"/>
      <c r="J2" s="9" t="s">
        <v>1</v>
      </c>
      <c r="K2" s="36"/>
    </row>
    <row r="3" spans="1:11" ht="63.75" thickBot="1" x14ac:dyDescent="0.25">
      <c r="A3" s="14" t="s">
        <v>2</v>
      </c>
      <c r="B3" s="76" t="s">
        <v>161</v>
      </c>
      <c r="C3" s="77"/>
      <c r="D3" s="77"/>
      <c r="E3" s="77"/>
      <c r="F3" s="78"/>
      <c r="G3" s="8" t="s">
        <v>160</v>
      </c>
      <c r="H3" s="30" t="s">
        <v>158</v>
      </c>
      <c r="I3" s="10" t="s">
        <v>162</v>
      </c>
      <c r="J3" s="33" t="s">
        <v>163</v>
      </c>
    </row>
    <row r="4" spans="1:11" ht="32.25" thickTop="1" x14ac:dyDescent="0.2">
      <c r="A4" s="21" t="s">
        <v>14</v>
      </c>
      <c r="B4" s="22" t="s">
        <v>15</v>
      </c>
      <c r="C4" s="22" t="s">
        <v>0</v>
      </c>
      <c r="D4" s="22" t="s">
        <v>0</v>
      </c>
      <c r="E4" s="23" t="s">
        <v>0</v>
      </c>
      <c r="F4" s="23" t="s">
        <v>0</v>
      </c>
      <c r="G4" s="24">
        <v>455173567</v>
      </c>
      <c r="H4" s="24">
        <v>455173567</v>
      </c>
      <c r="I4" s="24">
        <f t="shared" ref="I4:I6" si="0">H4-G4</f>
        <v>0</v>
      </c>
      <c r="J4" s="25"/>
    </row>
    <row r="5" spans="1:11" ht="47.25" x14ac:dyDescent="0.2">
      <c r="A5" s="2" t="s">
        <v>11</v>
      </c>
      <c r="B5" s="3" t="s">
        <v>15</v>
      </c>
      <c r="C5" s="3" t="s">
        <v>7</v>
      </c>
      <c r="D5" s="3" t="s">
        <v>17</v>
      </c>
      <c r="E5" s="3" t="s">
        <v>18</v>
      </c>
      <c r="F5" s="3" t="s">
        <v>13</v>
      </c>
      <c r="G5" s="1">
        <v>1500000</v>
      </c>
      <c r="H5" s="1">
        <v>1498700</v>
      </c>
      <c r="I5" s="1">
        <f t="shared" si="0"/>
        <v>-1300</v>
      </c>
      <c r="J5" s="65" t="s">
        <v>168</v>
      </c>
      <c r="K5" s="38" t="s">
        <v>166</v>
      </c>
    </row>
    <row r="6" spans="1:11" ht="110.25" x14ac:dyDescent="0.2">
      <c r="A6" s="2" t="s">
        <v>73</v>
      </c>
      <c r="B6" s="3" t="s">
        <v>15</v>
      </c>
      <c r="C6" s="3" t="s">
        <v>7</v>
      </c>
      <c r="D6" s="3" t="s">
        <v>17</v>
      </c>
      <c r="E6" s="3" t="s">
        <v>74</v>
      </c>
      <c r="F6" s="3">
        <v>830</v>
      </c>
      <c r="G6" s="1">
        <v>0</v>
      </c>
      <c r="H6" s="1">
        <v>1300</v>
      </c>
      <c r="I6" s="1">
        <f t="shared" si="0"/>
        <v>1300</v>
      </c>
      <c r="J6" s="68"/>
      <c r="K6" s="38" t="s">
        <v>166</v>
      </c>
    </row>
    <row r="7" spans="1:11" ht="54" customHeight="1" x14ac:dyDescent="0.2">
      <c r="A7" s="79" t="s">
        <v>20</v>
      </c>
      <c r="B7" s="3" t="s">
        <v>15</v>
      </c>
      <c r="C7" s="3" t="s">
        <v>7</v>
      </c>
      <c r="D7" s="3" t="s">
        <v>6</v>
      </c>
      <c r="E7" s="3" t="s">
        <v>21</v>
      </c>
      <c r="F7" s="3" t="s">
        <v>19</v>
      </c>
      <c r="G7" s="1">
        <v>115864666</v>
      </c>
      <c r="H7" s="1">
        <v>114629666</v>
      </c>
      <c r="I7" s="1">
        <f t="shared" ref="I7:I11" si="1">H7-G7</f>
        <v>-1235000</v>
      </c>
      <c r="J7" s="65" t="s">
        <v>180</v>
      </c>
      <c r="K7" s="38" t="s">
        <v>167</v>
      </c>
    </row>
    <row r="8" spans="1:11" ht="54" customHeight="1" thickBot="1" x14ac:dyDescent="0.25">
      <c r="A8" s="80"/>
      <c r="B8" s="27" t="s">
        <v>15</v>
      </c>
      <c r="C8" s="27" t="s">
        <v>7</v>
      </c>
      <c r="D8" s="27" t="s">
        <v>6</v>
      </c>
      <c r="E8" s="27" t="s">
        <v>21</v>
      </c>
      <c r="F8" s="27">
        <v>620</v>
      </c>
      <c r="G8" s="28">
        <v>0</v>
      </c>
      <c r="H8" s="28">
        <v>1235000</v>
      </c>
      <c r="I8" s="28">
        <f t="shared" si="1"/>
        <v>1235000</v>
      </c>
      <c r="J8" s="66"/>
      <c r="K8" s="38"/>
    </row>
    <row r="9" spans="1:11" ht="32.25" thickTop="1" x14ac:dyDescent="0.2">
      <c r="A9" s="16" t="s">
        <v>146</v>
      </c>
      <c r="B9" s="17" t="s">
        <v>28</v>
      </c>
      <c r="C9" s="17" t="s">
        <v>0</v>
      </c>
      <c r="D9" s="17" t="s">
        <v>0</v>
      </c>
      <c r="E9" s="18" t="s">
        <v>0</v>
      </c>
      <c r="F9" s="18" t="s">
        <v>0</v>
      </c>
      <c r="G9" s="19">
        <v>11890346</v>
      </c>
      <c r="H9" s="19">
        <v>11890346</v>
      </c>
      <c r="I9" s="19">
        <f t="shared" si="1"/>
        <v>0</v>
      </c>
      <c r="J9" s="20"/>
    </row>
    <row r="10" spans="1:11" ht="47.25" x14ac:dyDescent="0.2">
      <c r="A10" s="2" t="s">
        <v>11</v>
      </c>
      <c r="B10" s="3" t="s">
        <v>28</v>
      </c>
      <c r="C10" s="3" t="s">
        <v>27</v>
      </c>
      <c r="D10" s="3" t="s">
        <v>27</v>
      </c>
      <c r="E10" s="3" t="s">
        <v>29</v>
      </c>
      <c r="F10" s="3" t="s">
        <v>12</v>
      </c>
      <c r="G10" s="1">
        <v>758244</v>
      </c>
      <c r="H10" s="1">
        <v>755244</v>
      </c>
      <c r="I10" s="1">
        <f t="shared" si="1"/>
        <v>-3000</v>
      </c>
      <c r="J10" s="65" t="s">
        <v>168</v>
      </c>
      <c r="K10" s="38" t="s">
        <v>166</v>
      </c>
    </row>
    <row r="11" spans="1:11" ht="111" thickBot="1" x14ac:dyDescent="0.25">
      <c r="A11" s="13" t="s">
        <v>73</v>
      </c>
      <c r="B11" s="14" t="s">
        <v>28</v>
      </c>
      <c r="C11" s="14" t="s">
        <v>27</v>
      </c>
      <c r="D11" s="14" t="s">
        <v>27</v>
      </c>
      <c r="E11" s="14" t="s">
        <v>74</v>
      </c>
      <c r="F11" s="14" t="s">
        <v>90</v>
      </c>
      <c r="G11" s="15">
        <v>0</v>
      </c>
      <c r="H11" s="15">
        <v>3000</v>
      </c>
      <c r="I11" s="15">
        <f t="shared" si="1"/>
        <v>3000</v>
      </c>
      <c r="J11" s="66"/>
      <c r="K11" s="38" t="s">
        <v>166</v>
      </c>
    </row>
    <row r="12" spans="1:11" ht="32.25" thickTop="1" x14ac:dyDescent="0.2">
      <c r="A12" s="21" t="s">
        <v>164</v>
      </c>
      <c r="B12" s="22" t="s">
        <v>30</v>
      </c>
      <c r="C12" s="22" t="s">
        <v>0</v>
      </c>
      <c r="D12" s="22" t="s">
        <v>0</v>
      </c>
      <c r="E12" s="23" t="s">
        <v>0</v>
      </c>
      <c r="F12" s="23" t="s">
        <v>0</v>
      </c>
      <c r="G12" s="24">
        <v>75444924</v>
      </c>
      <c r="H12" s="24">
        <v>75444924</v>
      </c>
      <c r="I12" s="24">
        <f t="shared" ref="I12:I14" si="2">H12-G12</f>
        <v>0</v>
      </c>
      <c r="J12" s="25"/>
    </row>
    <row r="13" spans="1:11" ht="84.75" customHeight="1" x14ac:dyDescent="0.2">
      <c r="A13" s="2" t="s">
        <v>11</v>
      </c>
      <c r="B13" s="3" t="s">
        <v>30</v>
      </c>
      <c r="C13" s="3" t="s">
        <v>17</v>
      </c>
      <c r="D13" s="3" t="s">
        <v>5</v>
      </c>
      <c r="E13" s="3" t="s">
        <v>33</v>
      </c>
      <c r="F13" s="3" t="s">
        <v>12</v>
      </c>
      <c r="G13" s="1">
        <v>967256</v>
      </c>
      <c r="H13" s="1">
        <v>1063256</v>
      </c>
      <c r="I13" s="1">
        <f t="shared" si="2"/>
        <v>96000</v>
      </c>
      <c r="J13" s="69" t="s">
        <v>170</v>
      </c>
      <c r="K13" s="38" t="s">
        <v>169</v>
      </c>
    </row>
    <row r="14" spans="1:11" ht="45.75" customHeight="1" thickBot="1" x14ac:dyDescent="0.25">
      <c r="A14" s="26" t="s">
        <v>34</v>
      </c>
      <c r="B14" s="27" t="s">
        <v>30</v>
      </c>
      <c r="C14" s="27" t="s">
        <v>31</v>
      </c>
      <c r="D14" s="27" t="s">
        <v>17</v>
      </c>
      <c r="E14" s="27" t="s">
        <v>35</v>
      </c>
      <c r="F14" s="27" t="s">
        <v>12</v>
      </c>
      <c r="G14" s="28">
        <v>3000000</v>
      </c>
      <c r="H14" s="28">
        <v>2904000</v>
      </c>
      <c r="I14" s="28">
        <f t="shared" si="2"/>
        <v>-96000</v>
      </c>
      <c r="J14" s="71"/>
    </row>
    <row r="15" spans="1:11" ht="17.25" customHeight="1" thickTop="1" x14ac:dyDescent="0.2">
      <c r="A15" s="21" t="s">
        <v>165</v>
      </c>
      <c r="B15" s="22" t="s">
        <v>38</v>
      </c>
      <c r="C15" s="22" t="s">
        <v>0</v>
      </c>
      <c r="D15" s="22" t="s">
        <v>0</v>
      </c>
      <c r="E15" s="23" t="s">
        <v>0</v>
      </c>
      <c r="F15" s="23" t="s">
        <v>0</v>
      </c>
      <c r="G15" s="24">
        <v>103052932</v>
      </c>
      <c r="H15" s="24">
        <v>103052932</v>
      </c>
      <c r="I15" s="24">
        <f t="shared" ref="I15:I17" si="3">H15-G15</f>
        <v>0</v>
      </c>
      <c r="J15" s="25"/>
    </row>
    <row r="16" spans="1:11" ht="56.25" customHeight="1" x14ac:dyDescent="0.2">
      <c r="A16" s="79" t="s">
        <v>40</v>
      </c>
      <c r="B16" s="3" t="s">
        <v>38</v>
      </c>
      <c r="C16" s="3" t="s">
        <v>5</v>
      </c>
      <c r="D16" s="3" t="s">
        <v>16</v>
      </c>
      <c r="E16" s="3" t="s">
        <v>41</v>
      </c>
      <c r="F16" s="3" t="s">
        <v>19</v>
      </c>
      <c r="G16" s="1">
        <v>22829640</v>
      </c>
      <c r="H16" s="1">
        <v>22559220.440000001</v>
      </c>
      <c r="I16" s="1">
        <f t="shared" si="3"/>
        <v>-270419.55999999866</v>
      </c>
      <c r="J16" s="65" t="s">
        <v>181</v>
      </c>
      <c r="K16" s="38" t="s">
        <v>176</v>
      </c>
    </row>
    <row r="17" spans="1:11" ht="56.25" customHeight="1" thickBot="1" x14ac:dyDescent="0.25">
      <c r="A17" s="80"/>
      <c r="B17" s="27" t="s">
        <v>38</v>
      </c>
      <c r="C17" s="27" t="s">
        <v>5</v>
      </c>
      <c r="D17" s="27" t="s">
        <v>16</v>
      </c>
      <c r="E17" s="27" t="s">
        <v>41</v>
      </c>
      <c r="F17" s="27" t="s">
        <v>22</v>
      </c>
      <c r="G17" s="28">
        <v>2886720</v>
      </c>
      <c r="H17" s="28">
        <v>3157139.56</v>
      </c>
      <c r="I17" s="28">
        <f t="shared" si="3"/>
        <v>270419.56000000006</v>
      </c>
      <c r="J17" s="66"/>
    </row>
    <row r="18" spans="1:11" ht="16.5" thickTop="1" x14ac:dyDescent="0.2">
      <c r="A18" s="21" t="s">
        <v>147</v>
      </c>
      <c r="B18" s="22" t="s">
        <v>43</v>
      </c>
      <c r="C18" s="22" t="s">
        <v>0</v>
      </c>
      <c r="D18" s="22" t="s">
        <v>0</v>
      </c>
      <c r="E18" s="23" t="s">
        <v>0</v>
      </c>
      <c r="F18" s="23" t="s">
        <v>0</v>
      </c>
      <c r="G18" s="24">
        <v>7152186130.0600004</v>
      </c>
      <c r="H18" s="24">
        <v>7153736130.0600004</v>
      </c>
      <c r="I18" s="24">
        <f t="shared" ref="I18:I20" si="4">H18-G18</f>
        <v>1550000</v>
      </c>
      <c r="J18" s="25"/>
    </row>
    <row r="19" spans="1:11" ht="35.25" customHeight="1" x14ac:dyDescent="0.2">
      <c r="A19" s="79" t="s">
        <v>23</v>
      </c>
      <c r="B19" s="3" t="s">
        <v>43</v>
      </c>
      <c r="C19" s="3" t="s">
        <v>16</v>
      </c>
      <c r="D19" s="3" t="s">
        <v>17</v>
      </c>
      <c r="E19" s="3" t="s">
        <v>24</v>
      </c>
      <c r="F19" s="3" t="s">
        <v>44</v>
      </c>
      <c r="G19" s="1">
        <v>14633749</v>
      </c>
      <c r="H19" s="1">
        <v>14657273.5</v>
      </c>
      <c r="I19" s="1">
        <f t="shared" si="4"/>
        <v>23524.5</v>
      </c>
      <c r="J19" s="69" t="s">
        <v>175</v>
      </c>
      <c r="K19" s="38" t="s">
        <v>174</v>
      </c>
    </row>
    <row r="20" spans="1:11" ht="35.25" customHeight="1" x14ac:dyDescent="0.2">
      <c r="A20" s="82"/>
      <c r="B20" s="3" t="s">
        <v>43</v>
      </c>
      <c r="C20" s="3" t="s">
        <v>16</v>
      </c>
      <c r="D20" s="3" t="s">
        <v>17</v>
      </c>
      <c r="E20" s="3" t="s">
        <v>24</v>
      </c>
      <c r="F20" s="3" t="s">
        <v>12</v>
      </c>
      <c r="G20" s="1">
        <v>11172526.49</v>
      </c>
      <c r="H20" s="1">
        <v>11377362.91</v>
      </c>
      <c r="I20" s="1">
        <f t="shared" si="4"/>
        <v>204836.41999999993</v>
      </c>
      <c r="J20" s="70"/>
    </row>
    <row r="21" spans="1:11" ht="35.25" customHeight="1" x14ac:dyDescent="0.2">
      <c r="A21" s="81"/>
      <c r="B21" s="3" t="s">
        <v>43</v>
      </c>
      <c r="C21" s="3" t="s">
        <v>16</v>
      </c>
      <c r="D21" s="3" t="s">
        <v>17</v>
      </c>
      <c r="E21" s="3" t="s">
        <v>24</v>
      </c>
      <c r="F21" s="3" t="s">
        <v>45</v>
      </c>
      <c r="G21" s="1">
        <v>243810.92</v>
      </c>
      <c r="H21" s="1">
        <v>15450</v>
      </c>
      <c r="I21" s="1">
        <f t="shared" ref="I21:I25" si="5">H21-G21</f>
        <v>-228360.92</v>
      </c>
      <c r="J21" s="83"/>
    </row>
    <row r="22" spans="1:11" ht="108.75" customHeight="1" x14ac:dyDescent="0.2">
      <c r="A22" s="39" t="s">
        <v>47</v>
      </c>
      <c r="B22" s="3" t="s">
        <v>43</v>
      </c>
      <c r="C22" s="3" t="s">
        <v>39</v>
      </c>
      <c r="D22" s="3" t="s">
        <v>7</v>
      </c>
      <c r="E22" s="3" t="s">
        <v>48</v>
      </c>
      <c r="F22" s="3" t="s">
        <v>19</v>
      </c>
      <c r="G22" s="1">
        <v>0</v>
      </c>
      <c r="H22" s="1">
        <v>50000</v>
      </c>
      <c r="I22" s="1">
        <f t="shared" ref="I22" si="6">H22-G22</f>
        <v>50000</v>
      </c>
      <c r="J22" s="40" t="s">
        <v>172</v>
      </c>
      <c r="K22" s="38" t="s">
        <v>171</v>
      </c>
    </row>
    <row r="23" spans="1:11" ht="38.25" customHeight="1" x14ac:dyDescent="0.2">
      <c r="A23" s="79" t="s">
        <v>47</v>
      </c>
      <c r="B23" s="3" t="s">
        <v>43</v>
      </c>
      <c r="C23" s="3" t="s">
        <v>39</v>
      </c>
      <c r="D23" s="3" t="s">
        <v>7</v>
      </c>
      <c r="E23" s="3" t="s">
        <v>48</v>
      </c>
      <c r="F23" s="3" t="s">
        <v>19</v>
      </c>
      <c r="G23" s="1">
        <v>601760029.66999996</v>
      </c>
      <c r="H23" s="1">
        <f>600030029.67-50000</f>
        <v>599980029.66999996</v>
      </c>
      <c r="I23" s="1">
        <f t="shared" si="5"/>
        <v>-1780000</v>
      </c>
      <c r="J23" s="69" t="s">
        <v>170</v>
      </c>
      <c r="K23" s="38" t="s">
        <v>169</v>
      </c>
    </row>
    <row r="24" spans="1:11" ht="42.75" customHeight="1" x14ac:dyDescent="0.2">
      <c r="A24" s="81"/>
      <c r="B24" s="3" t="s">
        <v>43</v>
      </c>
      <c r="C24" s="3" t="s">
        <v>39</v>
      </c>
      <c r="D24" s="3" t="s">
        <v>7</v>
      </c>
      <c r="E24" s="3" t="s">
        <v>48</v>
      </c>
      <c r="F24" s="3" t="s">
        <v>22</v>
      </c>
      <c r="G24" s="1">
        <v>398354774.48000002</v>
      </c>
      <c r="H24" s="1">
        <v>399134774.48000002</v>
      </c>
      <c r="I24" s="1">
        <f t="shared" si="5"/>
        <v>780000</v>
      </c>
      <c r="J24" s="70"/>
    </row>
    <row r="25" spans="1:11" ht="42.75" customHeight="1" x14ac:dyDescent="0.2">
      <c r="A25" s="2" t="s">
        <v>49</v>
      </c>
      <c r="B25" s="3" t="s">
        <v>43</v>
      </c>
      <c r="C25" s="3" t="s">
        <v>39</v>
      </c>
      <c r="D25" s="3" t="s">
        <v>16</v>
      </c>
      <c r="E25" s="3" t="s">
        <v>50</v>
      </c>
      <c r="F25" s="3" t="s">
        <v>22</v>
      </c>
      <c r="G25" s="1">
        <v>28653249.68</v>
      </c>
      <c r="H25" s="1">
        <v>29653249.68</v>
      </c>
      <c r="I25" s="1">
        <f t="shared" si="5"/>
        <v>1000000</v>
      </c>
      <c r="J25" s="83"/>
    </row>
    <row r="26" spans="1:11" ht="63.75" thickBot="1" x14ac:dyDescent="0.25">
      <c r="A26" s="26" t="s">
        <v>53</v>
      </c>
      <c r="B26" s="27" t="s">
        <v>43</v>
      </c>
      <c r="C26" s="27" t="s">
        <v>3</v>
      </c>
      <c r="D26" s="27" t="s">
        <v>8</v>
      </c>
      <c r="E26" s="27" t="s">
        <v>54</v>
      </c>
      <c r="F26" s="27" t="s">
        <v>52</v>
      </c>
      <c r="G26" s="28">
        <v>15600000</v>
      </c>
      <c r="H26" s="28">
        <v>17100000</v>
      </c>
      <c r="I26" s="28">
        <f t="shared" ref="I26" si="7">H26-G26</f>
        <v>1500000</v>
      </c>
      <c r="J26" s="29" t="s">
        <v>173</v>
      </c>
      <c r="K26" s="38" t="s">
        <v>9</v>
      </c>
    </row>
    <row r="27" spans="1:11" ht="16.5" thickTop="1" x14ac:dyDescent="0.2">
      <c r="A27" s="21" t="s">
        <v>148</v>
      </c>
      <c r="B27" s="22" t="s">
        <v>55</v>
      </c>
      <c r="C27" s="22" t="s">
        <v>0</v>
      </c>
      <c r="D27" s="22" t="s">
        <v>0</v>
      </c>
      <c r="E27" s="23" t="s">
        <v>0</v>
      </c>
      <c r="F27" s="23" t="s">
        <v>0</v>
      </c>
      <c r="G27" s="24">
        <v>516608186</v>
      </c>
      <c r="H27" s="24">
        <v>526599317</v>
      </c>
      <c r="I27" s="24">
        <f t="shared" ref="I27:I29" si="8">H27-G27</f>
        <v>9991131</v>
      </c>
      <c r="J27" s="25"/>
    </row>
    <row r="28" spans="1:11" ht="64.5" customHeight="1" x14ac:dyDescent="0.2">
      <c r="A28" s="2" t="s">
        <v>56</v>
      </c>
      <c r="B28" s="3" t="s">
        <v>55</v>
      </c>
      <c r="C28" s="3" t="s">
        <v>25</v>
      </c>
      <c r="D28" s="3" t="s">
        <v>7</v>
      </c>
      <c r="E28" s="3" t="s">
        <v>57</v>
      </c>
      <c r="F28" s="3" t="s">
        <v>22</v>
      </c>
      <c r="G28" s="1">
        <v>18651247</v>
      </c>
      <c r="H28" s="1">
        <v>19182247</v>
      </c>
      <c r="I28" s="1">
        <f t="shared" si="8"/>
        <v>531000</v>
      </c>
      <c r="J28" s="65" t="s">
        <v>172</v>
      </c>
      <c r="K28" s="38" t="s">
        <v>171</v>
      </c>
    </row>
    <row r="29" spans="1:11" ht="64.5" customHeight="1" thickBot="1" x14ac:dyDescent="0.25">
      <c r="A29" s="26" t="s">
        <v>58</v>
      </c>
      <c r="B29" s="27" t="s">
        <v>55</v>
      </c>
      <c r="C29" s="27" t="s">
        <v>25</v>
      </c>
      <c r="D29" s="27" t="s">
        <v>7</v>
      </c>
      <c r="E29" s="27" t="s">
        <v>59</v>
      </c>
      <c r="F29" s="27" t="s">
        <v>22</v>
      </c>
      <c r="G29" s="28">
        <v>146843874</v>
      </c>
      <c r="H29" s="28">
        <v>156304005</v>
      </c>
      <c r="I29" s="28">
        <f t="shared" si="8"/>
        <v>9460131</v>
      </c>
      <c r="J29" s="66"/>
    </row>
    <row r="30" spans="1:11" ht="32.25" thickTop="1" x14ac:dyDescent="0.2">
      <c r="A30" s="21" t="s">
        <v>149</v>
      </c>
      <c r="B30" s="22" t="s">
        <v>60</v>
      </c>
      <c r="C30" s="22" t="s">
        <v>0</v>
      </c>
      <c r="D30" s="22" t="s">
        <v>0</v>
      </c>
      <c r="E30" s="23" t="s">
        <v>0</v>
      </c>
      <c r="F30" s="23" t="s">
        <v>0</v>
      </c>
      <c r="G30" s="24">
        <v>9391143677.7600002</v>
      </c>
      <c r="H30" s="24">
        <v>9395100072.7600002</v>
      </c>
      <c r="I30" s="24">
        <f t="shared" ref="I30:I34" si="9">H30-G30</f>
        <v>3956395</v>
      </c>
      <c r="J30" s="25"/>
    </row>
    <row r="31" spans="1:11" ht="39.75" customHeight="1" x14ac:dyDescent="0.2">
      <c r="A31" s="79" t="s">
        <v>62</v>
      </c>
      <c r="B31" s="3" t="s">
        <v>60</v>
      </c>
      <c r="C31" s="3" t="s">
        <v>26</v>
      </c>
      <c r="D31" s="3" t="s">
        <v>7</v>
      </c>
      <c r="E31" s="3" t="s">
        <v>63</v>
      </c>
      <c r="F31" s="3" t="s">
        <v>32</v>
      </c>
      <c r="G31" s="1">
        <v>0</v>
      </c>
      <c r="H31" s="1">
        <v>708225</v>
      </c>
      <c r="I31" s="1">
        <f t="shared" si="9"/>
        <v>708225</v>
      </c>
      <c r="J31" s="65" t="s">
        <v>172</v>
      </c>
      <c r="K31" s="38" t="s">
        <v>171</v>
      </c>
    </row>
    <row r="32" spans="1:11" ht="39.75" customHeight="1" x14ac:dyDescent="0.2">
      <c r="A32" s="81"/>
      <c r="B32" s="3" t="s">
        <v>60</v>
      </c>
      <c r="C32" s="3" t="s">
        <v>26</v>
      </c>
      <c r="D32" s="3" t="s">
        <v>16</v>
      </c>
      <c r="E32" s="3" t="s">
        <v>63</v>
      </c>
      <c r="F32" s="3" t="s">
        <v>32</v>
      </c>
      <c r="G32" s="1">
        <v>0</v>
      </c>
      <c r="H32" s="1">
        <v>3147853</v>
      </c>
      <c r="I32" s="1">
        <f t="shared" si="9"/>
        <v>3147853</v>
      </c>
      <c r="J32" s="67"/>
    </row>
    <row r="33" spans="1:11" ht="27.75" customHeight="1" x14ac:dyDescent="0.2">
      <c r="A33" s="79" t="s">
        <v>46</v>
      </c>
      <c r="B33" s="3" t="s">
        <v>60</v>
      </c>
      <c r="C33" s="3" t="s">
        <v>26</v>
      </c>
      <c r="D33" s="3" t="s">
        <v>17</v>
      </c>
      <c r="E33" s="3" t="s">
        <v>61</v>
      </c>
      <c r="F33" s="3" t="s">
        <v>19</v>
      </c>
      <c r="G33" s="1">
        <v>0</v>
      </c>
      <c r="H33" s="1">
        <v>36000</v>
      </c>
      <c r="I33" s="1">
        <f t="shared" si="9"/>
        <v>36000</v>
      </c>
      <c r="J33" s="67"/>
      <c r="K33" s="38"/>
    </row>
    <row r="34" spans="1:11" ht="27.75" customHeight="1" x14ac:dyDescent="0.2">
      <c r="A34" s="82"/>
      <c r="B34" s="14" t="s">
        <v>60</v>
      </c>
      <c r="C34" s="14" t="s">
        <v>26</v>
      </c>
      <c r="D34" s="14" t="s">
        <v>17</v>
      </c>
      <c r="E34" s="14" t="s">
        <v>61</v>
      </c>
      <c r="F34" s="14" t="s">
        <v>22</v>
      </c>
      <c r="G34" s="1">
        <v>0</v>
      </c>
      <c r="H34" s="15">
        <v>64317</v>
      </c>
      <c r="I34" s="15">
        <f t="shared" si="9"/>
        <v>64317</v>
      </c>
      <c r="J34" s="68"/>
    </row>
    <row r="35" spans="1:11" ht="56.25" customHeight="1" x14ac:dyDescent="0.2">
      <c r="A35" s="79" t="s">
        <v>46</v>
      </c>
      <c r="B35" s="3" t="s">
        <v>60</v>
      </c>
      <c r="C35" s="3" t="s">
        <v>26</v>
      </c>
      <c r="D35" s="3" t="s">
        <v>17</v>
      </c>
      <c r="E35" s="3" t="s">
        <v>61</v>
      </c>
      <c r="F35" s="3" t="s">
        <v>19</v>
      </c>
      <c r="G35" s="1">
        <v>579976068</v>
      </c>
      <c r="H35" s="1">
        <f>562767210-36000</f>
        <v>562731210</v>
      </c>
      <c r="I35" s="1">
        <f t="shared" ref="I35:I36" si="10">H35-G35</f>
        <v>-17244858</v>
      </c>
      <c r="J35" s="65" t="s">
        <v>181</v>
      </c>
      <c r="K35" s="38" t="s">
        <v>176</v>
      </c>
    </row>
    <row r="36" spans="1:11" ht="56.25" customHeight="1" thickBot="1" x14ac:dyDescent="0.25">
      <c r="A36" s="80"/>
      <c r="B36" s="27" t="s">
        <v>60</v>
      </c>
      <c r="C36" s="27" t="s">
        <v>26</v>
      </c>
      <c r="D36" s="27" t="s">
        <v>17</v>
      </c>
      <c r="E36" s="27" t="s">
        <v>61</v>
      </c>
      <c r="F36" s="27" t="s">
        <v>22</v>
      </c>
      <c r="G36" s="28">
        <v>431731415</v>
      </c>
      <c r="H36" s="28">
        <f>449040590-64317</f>
        <v>448976273</v>
      </c>
      <c r="I36" s="28">
        <f t="shared" si="10"/>
        <v>17244858</v>
      </c>
      <c r="J36" s="66"/>
    </row>
    <row r="37" spans="1:11" ht="16.5" thickTop="1" x14ac:dyDescent="0.2">
      <c r="A37" s="21" t="s">
        <v>177</v>
      </c>
      <c r="B37" s="22" t="s">
        <v>65</v>
      </c>
      <c r="C37" s="22" t="s">
        <v>0</v>
      </c>
      <c r="D37" s="22" t="s">
        <v>0</v>
      </c>
      <c r="E37" s="23" t="s">
        <v>0</v>
      </c>
      <c r="F37" s="23" t="s">
        <v>0</v>
      </c>
      <c r="G37" s="24">
        <v>11083369082</v>
      </c>
      <c r="H37" s="24">
        <v>11083369082</v>
      </c>
      <c r="I37" s="24">
        <f t="shared" ref="I37" si="11">H37-G37</f>
        <v>0</v>
      </c>
      <c r="J37" s="25"/>
    </row>
    <row r="38" spans="1:11" ht="80.25" customHeight="1" x14ac:dyDescent="0.2">
      <c r="A38" s="2" t="s">
        <v>66</v>
      </c>
      <c r="B38" s="3" t="s">
        <v>65</v>
      </c>
      <c r="C38" s="3" t="s">
        <v>17</v>
      </c>
      <c r="D38" s="3" t="s">
        <v>27</v>
      </c>
      <c r="E38" s="3" t="s">
        <v>67</v>
      </c>
      <c r="F38" s="3" t="s">
        <v>37</v>
      </c>
      <c r="G38" s="1">
        <v>1790167745.6600001</v>
      </c>
      <c r="H38" s="1">
        <v>1789967230.3599999</v>
      </c>
      <c r="I38" s="1">
        <f t="shared" ref="I38:I44" si="12">H38-G38</f>
        <v>-200515.30000019073</v>
      </c>
      <c r="J38" s="65" t="s">
        <v>179</v>
      </c>
      <c r="K38" s="38" t="s">
        <v>42</v>
      </c>
    </row>
    <row r="39" spans="1:11" ht="155.25" customHeight="1" x14ac:dyDescent="0.2">
      <c r="A39" s="2" t="s">
        <v>73</v>
      </c>
      <c r="B39" s="3" t="s">
        <v>65</v>
      </c>
      <c r="C39" s="3" t="s">
        <v>17</v>
      </c>
      <c r="D39" s="3" t="s">
        <v>27</v>
      </c>
      <c r="E39" s="3" t="s">
        <v>74</v>
      </c>
      <c r="F39" s="3" t="s">
        <v>13</v>
      </c>
      <c r="G39" s="1">
        <v>104926898.34</v>
      </c>
      <c r="H39" s="1">
        <v>105127413.64</v>
      </c>
      <c r="I39" s="1">
        <f>H39-G39</f>
        <v>200515.29999999702</v>
      </c>
      <c r="J39" s="68"/>
    </row>
    <row r="40" spans="1:11" ht="59.25" customHeight="1" x14ac:dyDescent="0.2">
      <c r="A40" s="2" t="s">
        <v>68</v>
      </c>
      <c r="B40" s="3" t="s">
        <v>65</v>
      </c>
      <c r="C40" s="3" t="s">
        <v>17</v>
      </c>
      <c r="D40" s="3" t="s">
        <v>27</v>
      </c>
      <c r="E40" s="3" t="s">
        <v>69</v>
      </c>
      <c r="F40" s="3" t="s">
        <v>12</v>
      </c>
      <c r="G40" s="1">
        <v>9420000</v>
      </c>
      <c r="H40" s="1">
        <v>9070000</v>
      </c>
      <c r="I40" s="1">
        <f t="shared" si="12"/>
        <v>-350000</v>
      </c>
      <c r="J40" s="65" t="s">
        <v>170</v>
      </c>
      <c r="K40" s="38" t="s">
        <v>169</v>
      </c>
    </row>
    <row r="41" spans="1:11" ht="87.75" customHeight="1" x14ac:dyDescent="0.2">
      <c r="A41" s="2" t="s">
        <v>11</v>
      </c>
      <c r="B41" s="3" t="s">
        <v>65</v>
      </c>
      <c r="C41" s="3" t="s">
        <v>17</v>
      </c>
      <c r="D41" s="3" t="s">
        <v>27</v>
      </c>
      <c r="E41" s="3" t="s">
        <v>70</v>
      </c>
      <c r="F41" s="3" t="s">
        <v>12</v>
      </c>
      <c r="G41" s="1">
        <v>6291283</v>
      </c>
      <c r="H41" s="1">
        <v>6641283</v>
      </c>
      <c r="I41" s="1">
        <f t="shared" si="12"/>
        <v>350000</v>
      </c>
      <c r="J41" s="68"/>
    </row>
    <row r="42" spans="1:11" ht="50.25" customHeight="1" x14ac:dyDescent="0.2">
      <c r="A42" s="79" t="s">
        <v>71</v>
      </c>
      <c r="B42" s="3" t="s">
        <v>65</v>
      </c>
      <c r="C42" s="3" t="s">
        <v>17</v>
      </c>
      <c r="D42" s="3" t="s">
        <v>27</v>
      </c>
      <c r="E42" s="3" t="s">
        <v>72</v>
      </c>
      <c r="F42" s="3" t="s">
        <v>44</v>
      </c>
      <c r="G42" s="1">
        <v>58123561</v>
      </c>
      <c r="H42" s="1">
        <v>58132056.640000001</v>
      </c>
      <c r="I42" s="1">
        <f t="shared" si="12"/>
        <v>8495.640000000596</v>
      </c>
      <c r="J42" s="65" t="s">
        <v>170</v>
      </c>
      <c r="K42" s="38" t="s">
        <v>169</v>
      </c>
    </row>
    <row r="43" spans="1:11" ht="50.25" customHeight="1" x14ac:dyDescent="0.2">
      <c r="A43" s="82"/>
      <c r="B43" s="3" t="s">
        <v>65</v>
      </c>
      <c r="C43" s="3" t="s">
        <v>17</v>
      </c>
      <c r="D43" s="3" t="s">
        <v>27</v>
      </c>
      <c r="E43" s="3" t="s">
        <v>72</v>
      </c>
      <c r="F43" s="3" t="s">
        <v>12</v>
      </c>
      <c r="G43" s="1">
        <v>15159404</v>
      </c>
      <c r="H43" s="1">
        <v>15218153.859999999</v>
      </c>
      <c r="I43" s="1">
        <f t="shared" si="12"/>
        <v>58749.859999999404</v>
      </c>
      <c r="J43" s="67"/>
    </row>
    <row r="44" spans="1:11" ht="50.25" customHeight="1" thickBot="1" x14ac:dyDescent="0.25">
      <c r="A44" s="80"/>
      <c r="B44" s="27" t="s">
        <v>65</v>
      </c>
      <c r="C44" s="27" t="s">
        <v>17</v>
      </c>
      <c r="D44" s="27" t="s">
        <v>27</v>
      </c>
      <c r="E44" s="27" t="s">
        <v>72</v>
      </c>
      <c r="F44" s="27" t="s">
        <v>13</v>
      </c>
      <c r="G44" s="28">
        <v>847092</v>
      </c>
      <c r="H44" s="28">
        <v>779846.5</v>
      </c>
      <c r="I44" s="28">
        <f t="shared" si="12"/>
        <v>-67245.5</v>
      </c>
      <c r="J44" s="66"/>
    </row>
    <row r="45" spans="1:11" ht="16.5" thickTop="1" x14ac:dyDescent="0.2">
      <c r="A45" s="21" t="s">
        <v>75</v>
      </c>
      <c r="B45" s="22" t="s">
        <v>76</v>
      </c>
      <c r="C45" s="22" t="s">
        <v>0</v>
      </c>
      <c r="D45" s="22" t="s">
        <v>0</v>
      </c>
      <c r="E45" s="23" t="s">
        <v>0</v>
      </c>
      <c r="F45" s="23" t="s">
        <v>0</v>
      </c>
      <c r="G45" s="24">
        <v>3816874219.3899999</v>
      </c>
      <c r="H45" s="24">
        <v>3802604794.3899999</v>
      </c>
      <c r="I45" s="24">
        <f t="shared" ref="I45:I48" si="13">H45-G45</f>
        <v>-14269425</v>
      </c>
      <c r="J45" s="25"/>
    </row>
    <row r="46" spans="1:11" ht="102.75" customHeight="1" x14ac:dyDescent="0.2">
      <c r="A46" s="2" t="s">
        <v>77</v>
      </c>
      <c r="B46" s="3" t="s">
        <v>76</v>
      </c>
      <c r="C46" s="3" t="s">
        <v>7</v>
      </c>
      <c r="D46" s="3" t="s">
        <v>4</v>
      </c>
      <c r="E46" s="3" t="s">
        <v>78</v>
      </c>
      <c r="F46" s="3" t="s">
        <v>79</v>
      </c>
      <c r="G46" s="1">
        <v>50000000</v>
      </c>
      <c r="H46" s="1">
        <v>49900000</v>
      </c>
      <c r="I46" s="1">
        <f t="shared" si="13"/>
        <v>-100000</v>
      </c>
      <c r="J46" s="11" t="s">
        <v>182</v>
      </c>
      <c r="K46" s="38" t="s">
        <v>178</v>
      </c>
    </row>
    <row r="47" spans="1:11" ht="126.75" thickBot="1" x14ac:dyDescent="0.25">
      <c r="A47" s="26" t="s">
        <v>80</v>
      </c>
      <c r="B47" s="27" t="s">
        <v>76</v>
      </c>
      <c r="C47" s="27" t="s">
        <v>7</v>
      </c>
      <c r="D47" s="27" t="s">
        <v>6</v>
      </c>
      <c r="E47" s="27" t="s">
        <v>81</v>
      </c>
      <c r="F47" s="27" t="s">
        <v>79</v>
      </c>
      <c r="G47" s="28">
        <v>78524383.090000004</v>
      </c>
      <c r="H47" s="28">
        <v>64354958.090000004</v>
      </c>
      <c r="I47" s="28">
        <f t="shared" si="13"/>
        <v>-14169425</v>
      </c>
      <c r="J47" s="29" t="s">
        <v>172</v>
      </c>
      <c r="K47" s="38" t="s">
        <v>171</v>
      </c>
    </row>
    <row r="48" spans="1:11" ht="32.25" thickTop="1" x14ac:dyDescent="0.2">
      <c r="A48" s="21" t="s">
        <v>83</v>
      </c>
      <c r="B48" s="22" t="s">
        <v>84</v>
      </c>
      <c r="C48" s="22" t="s">
        <v>0</v>
      </c>
      <c r="D48" s="22" t="s">
        <v>0</v>
      </c>
      <c r="E48" s="23" t="s">
        <v>0</v>
      </c>
      <c r="F48" s="23" t="s">
        <v>0</v>
      </c>
      <c r="G48" s="24">
        <v>7101846787.3299999</v>
      </c>
      <c r="H48" s="24">
        <v>7238130696.3299999</v>
      </c>
      <c r="I48" s="24">
        <f t="shared" si="13"/>
        <v>136283909</v>
      </c>
      <c r="J48" s="25"/>
    </row>
    <row r="49" spans="1:12" ht="45" x14ac:dyDescent="0.2">
      <c r="A49" s="2" t="s">
        <v>85</v>
      </c>
      <c r="B49" s="3" t="s">
        <v>84</v>
      </c>
      <c r="C49" s="3" t="s">
        <v>17</v>
      </c>
      <c r="D49" s="3" t="s">
        <v>39</v>
      </c>
      <c r="E49" s="3" t="s">
        <v>86</v>
      </c>
      <c r="F49" s="3">
        <v>410</v>
      </c>
      <c r="G49" s="1">
        <v>0</v>
      </c>
      <c r="H49" s="1">
        <v>136283909</v>
      </c>
      <c r="I49" s="1">
        <f t="shared" ref="I49:I54" si="14">H49-G49</f>
        <v>136283909</v>
      </c>
      <c r="J49" s="42" t="s">
        <v>173</v>
      </c>
      <c r="K49" s="38" t="s">
        <v>9</v>
      </c>
    </row>
    <row r="50" spans="1:12" ht="47.25" customHeight="1" x14ac:dyDescent="0.2">
      <c r="A50" s="2" t="s">
        <v>11</v>
      </c>
      <c r="B50" s="3" t="s">
        <v>84</v>
      </c>
      <c r="C50" s="3" t="s">
        <v>17</v>
      </c>
      <c r="D50" s="3" t="s">
        <v>5</v>
      </c>
      <c r="E50" s="3" t="s">
        <v>87</v>
      </c>
      <c r="F50" s="3" t="s">
        <v>13</v>
      </c>
      <c r="G50" s="1">
        <v>11200</v>
      </c>
      <c r="H50" s="1">
        <v>4200</v>
      </c>
      <c r="I50" s="1">
        <f t="shared" si="14"/>
        <v>-7000</v>
      </c>
      <c r="J50" s="65" t="s">
        <v>168</v>
      </c>
      <c r="K50" s="38" t="s">
        <v>166</v>
      </c>
    </row>
    <row r="51" spans="1:12" ht="31.5" x14ac:dyDescent="0.2">
      <c r="A51" s="2" t="s">
        <v>88</v>
      </c>
      <c r="B51" s="3" t="s">
        <v>84</v>
      </c>
      <c r="C51" s="3" t="s">
        <v>17</v>
      </c>
      <c r="D51" s="3" t="s">
        <v>5</v>
      </c>
      <c r="E51" s="3" t="s">
        <v>89</v>
      </c>
      <c r="F51" s="3" t="s">
        <v>12</v>
      </c>
      <c r="G51" s="1">
        <v>7759.98</v>
      </c>
      <c r="H51" s="1">
        <v>0</v>
      </c>
      <c r="I51" s="1">
        <f t="shared" ref="I51" si="15">H51-G51</f>
        <v>-7759.98</v>
      </c>
      <c r="J51" s="67"/>
      <c r="K51" s="38"/>
    </row>
    <row r="52" spans="1:12" ht="110.25" x14ac:dyDescent="0.2">
      <c r="A52" s="2" t="s">
        <v>73</v>
      </c>
      <c r="B52" s="3" t="s">
        <v>84</v>
      </c>
      <c r="C52" s="3" t="s">
        <v>17</v>
      </c>
      <c r="D52" s="3" t="s">
        <v>5</v>
      </c>
      <c r="E52" s="3" t="s">
        <v>74</v>
      </c>
      <c r="F52" s="3" t="s">
        <v>90</v>
      </c>
      <c r="G52" s="1">
        <v>28510866.73</v>
      </c>
      <c r="H52" s="1">
        <v>28525626.710000001</v>
      </c>
      <c r="I52" s="1">
        <f>H52-G52</f>
        <v>14759.980000000447</v>
      </c>
      <c r="J52" s="67"/>
    </row>
    <row r="53" spans="1:12" ht="15.75" x14ac:dyDescent="0.2">
      <c r="A53" s="79" t="s">
        <v>88</v>
      </c>
      <c r="B53" s="3" t="s">
        <v>84</v>
      </c>
      <c r="C53" s="3" t="s">
        <v>17</v>
      </c>
      <c r="D53" s="3" t="s">
        <v>5</v>
      </c>
      <c r="E53" s="3" t="s">
        <v>89</v>
      </c>
      <c r="F53" s="3" t="s">
        <v>12</v>
      </c>
      <c r="G53" s="1">
        <f>4144702-7759.98</f>
        <v>4136942.02</v>
      </c>
      <c r="H53" s="1">
        <v>4108108.38</v>
      </c>
      <c r="I53" s="1">
        <f t="shared" si="14"/>
        <v>-28833.64000000013</v>
      </c>
      <c r="J53" s="67"/>
      <c r="K53" s="38" t="s">
        <v>166</v>
      </c>
    </row>
    <row r="54" spans="1:12" ht="15.75" x14ac:dyDescent="0.2">
      <c r="A54" s="81"/>
      <c r="B54" s="3" t="s">
        <v>84</v>
      </c>
      <c r="C54" s="3" t="s">
        <v>17</v>
      </c>
      <c r="D54" s="3" t="s">
        <v>5</v>
      </c>
      <c r="E54" s="3" t="s">
        <v>89</v>
      </c>
      <c r="F54" s="3">
        <v>830</v>
      </c>
      <c r="G54" s="1">
        <v>0</v>
      </c>
      <c r="H54" s="1">
        <v>28833.64</v>
      </c>
      <c r="I54" s="1">
        <f t="shared" si="14"/>
        <v>28833.64</v>
      </c>
      <c r="J54" s="68"/>
    </row>
    <row r="55" spans="1:12" ht="115.5" customHeight="1" x14ac:dyDescent="0.2">
      <c r="A55" s="2" t="s">
        <v>73</v>
      </c>
      <c r="B55" s="3" t="s">
        <v>84</v>
      </c>
      <c r="C55" s="3" t="s">
        <v>17</v>
      </c>
      <c r="D55" s="3" t="s">
        <v>5</v>
      </c>
      <c r="E55" s="3" t="s">
        <v>74</v>
      </c>
      <c r="F55" s="3">
        <v>850</v>
      </c>
      <c r="G55" s="1">
        <v>0</v>
      </c>
      <c r="H55" s="1">
        <v>4778670</v>
      </c>
      <c r="I55" s="1">
        <f t="shared" ref="I55" si="16">H55-G55</f>
        <v>4778670</v>
      </c>
      <c r="J55" s="84" t="s">
        <v>188</v>
      </c>
      <c r="K55" s="38" t="s">
        <v>169</v>
      </c>
      <c r="L55" s="64" t="s">
        <v>189</v>
      </c>
    </row>
    <row r="56" spans="1:12" ht="34.5" customHeight="1" thickBot="1" x14ac:dyDescent="0.25">
      <c r="A56" s="26" t="s">
        <v>91</v>
      </c>
      <c r="B56" s="27" t="s">
        <v>84</v>
      </c>
      <c r="C56" s="27" t="s">
        <v>3</v>
      </c>
      <c r="D56" s="27" t="s">
        <v>8</v>
      </c>
      <c r="E56" s="27" t="s">
        <v>92</v>
      </c>
      <c r="F56" s="27" t="s">
        <v>51</v>
      </c>
      <c r="G56" s="28">
        <v>28500000</v>
      </c>
      <c r="H56" s="28">
        <v>23721330</v>
      </c>
      <c r="I56" s="28">
        <f t="shared" ref="I56:I57" si="17">H56-G56</f>
        <v>-4778670</v>
      </c>
      <c r="J56" s="85"/>
    </row>
    <row r="57" spans="1:12" ht="32.25" thickTop="1" x14ac:dyDescent="0.2">
      <c r="A57" s="16" t="s">
        <v>150</v>
      </c>
      <c r="B57" s="17" t="s">
        <v>94</v>
      </c>
      <c r="C57" s="17" t="s">
        <v>0</v>
      </c>
      <c r="D57" s="17" t="s">
        <v>0</v>
      </c>
      <c r="E57" s="18" t="s">
        <v>0</v>
      </c>
      <c r="F57" s="18" t="s">
        <v>0</v>
      </c>
      <c r="G57" s="19">
        <v>9641982594</v>
      </c>
      <c r="H57" s="19">
        <v>9642115599</v>
      </c>
      <c r="I57" s="19">
        <f t="shared" si="17"/>
        <v>133005</v>
      </c>
      <c r="J57" s="20"/>
    </row>
    <row r="58" spans="1:12" ht="110.25" x14ac:dyDescent="0.2">
      <c r="A58" s="2" t="s">
        <v>73</v>
      </c>
      <c r="B58" s="3" t="s">
        <v>94</v>
      </c>
      <c r="C58" s="3" t="s">
        <v>3</v>
      </c>
      <c r="D58" s="3" t="s">
        <v>7</v>
      </c>
      <c r="E58" s="3" t="s">
        <v>74</v>
      </c>
      <c r="F58" s="3" t="s">
        <v>51</v>
      </c>
      <c r="G58" s="1">
        <v>956915.89</v>
      </c>
      <c r="H58" s="1">
        <v>1049734.52</v>
      </c>
      <c r="I58" s="1">
        <f t="shared" ref="I58:I66" si="18">H58-G58</f>
        <v>92818.63</v>
      </c>
      <c r="J58" s="65" t="s">
        <v>168</v>
      </c>
      <c r="K58" s="37" t="s">
        <v>166</v>
      </c>
    </row>
    <row r="59" spans="1:12" ht="15.75" x14ac:dyDescent="0.2">
      <c r="A59" s="2" t="s">
        <v>97</v>
      </c>
      <c r="B59" s="3" t="s">
        <v>94</v>
      </c>
      <c r="C59" s="3" t="s">
        <v>3</v>
      </c>
      <c r="D59" s="3" t="s">
        <v>16</v>
      </c>
      <c r="E59" s="3" t="s">
        <v>98</v>
      </c>
      <c r="F59" s="3" t="s">
        <v>19</v>
      </c>
      <c r="G59" s="1">
        <v>461420155.80000001</v>
      </c>
      <c r="H59" s="1">
        <v>461327337.17000002</v>
      </c>
      <c r="I59" s="1">
        <f>H59-G59</f>
        <v>-92818.629999995232</v>
      </c>
      <c r="J59" s="68"/>
    </row>
    <row r="60" spans="1:12" ht="40.5" customHeight="1" x14ac:dyDescent="0.2">
      <c r="A60" s="2" t="s">
        <v>95</v>
      </c>
      <c r="B60" s="3" t="s">
        <v>94</v>
      </c>
      <c r="C60" s="3" t="s">
        <v>3</v>
      </c>
      <c r="D60" s="3" t="s">
        <v>16</v>
      </c>
      <c r="E60" s="3" t="s">
        <v>96</v>
      </c>
      <c r="F60" s="3" t="s">
        <v>44</v>
      </c>
      <c r="G60" s="1">
        <v>0</v>
      </c>
      <c r="H60" s="1">
        <v>3566.32</v>
      </c>
      <c r="I60" s="1">
        <f t="shared" si="18"/>
        <v>3566.32</v>
      </c>
      <c r="J60" s="69" t="s">
        <v>170</v>
      </c>
      <c r="K60" s="38" t="s">
        <v>169</v>
      </c>
    </row>
    <row r="61" spans="1:12" ht="40.5" customHeight="1" x14ac:dyDescent="0.2">
      <c r="A61" s="2" t="s">
        <v>95</v>
      </c>
      <c r="B61" s="3" t="s">
        <v>94</v>
      </c>
      <c r="C61" s="3" t="s">
        <v>3</v>
      </c>
      <c r="D61" s="3" t="s">
        <v>16</v>
      </c>
      <c r="E61" s="3" t="s">
        <v>96</v>
      </c>
      <c r="F61" s="3" t="s">
        <v>12</v>
      </c>
      <c r="G61" s="1">
        <v>16487.009999999998</v>
      </c>
      <c r="H61" s="1"/>
      <c r="I61" s="1">
        <f t="shared" si="18"/>
        <v>-16487.009999999998</v>
      </c>
      <c r="J61" s="70"/>
      <c r="K61" s="38"/>
    </row>
    <row r="62" spans="1:12" ht="40.5" customHeight="1" x14ac:dyDescent="0.2">
      <c r="A62" s="2" t="s">
        <v>95</v>
      </c>
      <c r="B62" s="3" t="s">
        <v>94</v>
      </c>
      <c r="C62" s="3" t="s">
        <v>3</v>
      </c>
      <c r="D62" s="3" t="s">
        <v>16</v>
      </c>
      <c r="E62" s="3" t="s">
        <v>96</v>
      </c>
      <c r="F62" s="3" t="s">
        <v>13</v>
      </c>
      <c r="G62" s="1"/>
      <c r="H62" s="1">
        <v>12920.69</v>
      </c>
      <c r="I62" s="1">
        <f t="shared" ref="I62" si="19">H62-G62</f>
        <v>12920.69</v>
      </c>
      <c r="J62" s="83"/>
      <c r="K62" s="38"/>
    </row>
    <row r="63" spans="1:12" ht="31.5" x14ac:dyDescent="0.2">
      <c r="A63" s="2" t="s">
        <v>95</v>
      </c>
      <c r="B63" s="3" t="s">
        <v>94</v>
      </c>
      <c r="C63" s="3" t="s">
        <v>3</v>
      </c>
      <c r="D63" s="3" t="s">
        <v>16</v>
      </c>
      <c r="E63" s="3" t="s">
        <v>96</v>
      </c>
      <c r="F63" s="3" t="s">
        <v>44</v>
      </c>
      <c r="G63" s="1">
        <f>180325954.92</f>
        <v>180325954.91999999</v>
      </c>
      <c r="H63" s="1">
        <f>180325221.24-3566.32</f>
        <v>180321654.92000002</v>
      </c>
      <c r="I63" s="1">
        <f t="shared" ref="I63" si="20">H63-G63</f>
        <v>-4299.9999999701977</v>
      </c>
      <c r="J63" s="65" t="s">
        <v>168</v>
      </c>
      <c r="K63" s="38" t="s">
        <v>166</v>
      </c>
    </row>
    <row r="64" spans="1:12" ht="31.5" x14ac:dyDescent="0.2">
      <c r="A64" s="2" t="s">
        <v>95</v>
      </c>
      <c r="B64" s="3" t="s">
        <v>94</v>
      </c>
      <c r="C64" s="3" t="s">
        <v>3</v>
      </c>
      <c r="D64" s="3" t="s">
        <v>16</v>
      </c>
      <c r="E64" s="3" t="s">
        <v>96</v>
      </c>
      <c r="F64" s="3" t="s">
        <v>12</v>
      </c>
      <c r="G64" s="1">
        <f>19546095.08-16487.01</f>
        <v>19529608.069999997</v>
      </c>
      <c r="H64" s="1">
        <f>19525357.95</f>
        <v>19525357.949999999</v>
      </c>
      <c r="I64" s="1">
        <f>H64-G64</f>
        <v>-4250.1199999973178</v>
      </c>
      <c r="J64" s="67"/>
      <c r="K64" s="38"/>
    </row>
    <row r="65" spans="1:11" ht="31.5" x14ac:dyDescent="0.2">
      <c r="A65" s="2" t="s">
        <v>95</v>
      </c>
      <c r="B65" s="3" t="s">
        <v>94</v>
      </c>
      <c r="C65" s="3" t="s">
        <v>3</v>
      </c>
      <c r="D65" s="3" t="s">
        <v>16</v>
      </c>
      <c r="E65" s="3" t="s">
        <v>96</v>
      </c>
      <c r="F65" s="3" t="s">
        <v>13</v>
      </c>
      <c r="G65" s="1">
        <f>788909</f>
        <v>788909</v>
      </c>
      <c r="H65" s="1">
        <f>796829.69-12920.69</f>
        <v>783909</v>
      </c>
      <c r="I65" s="1">
        <f t="shared" si="18"/>
        <v>-5000</v>
      </c>
      <c r="J65" s="67"/>
    </row>
    <row r="66" spans="1:11" ht="90" x14ac:dyDescent="0.2">
      <c r="A66" s="41" t="s">
        <v>73</v>
      </c>
      <c r="B66" s="3" t="s">
        <v>94</v>
      </c>
      <c r="C66" s="3" t="s">
        <v>3</v>
      </c>
      <c r="D66" s="3" t="s">
        <v>16</v>
      </c>
      <c r="E66" s="3" t="s">
        <v>74</v>
      </c>
      <c r="F66" s="3" t="s">
        <v>90</v>
      </c>
      <c r="G66" s="1">
        <v>15741</v>
      </c>
      <c r="H66" s="1">
        <v>29291.119999999999</v>
      </c>
      <c r="I66" s="1">
        <f t="shared" si="18"/>
        <v>13550.119999999999</v>
      </c>
      <c r="J66" s="68"/>
      <c r="K66" s="38"/>
    </row>
    <row r="67" spans="1:11" ht="36.75" customHeight="1" x14ac:dyDescent="0.2">
      <c r="A67" s="2" t="s">
        <v>99</v>
      </c>
      <c r="B67" s="3" t="s">
        <v>94</v>
      </c>
      <c r="C67" s="3" t="s">
        <v>3</v>
      </c>
      <c r="D67" s="3" t="s">
        <v>8</v>
      </c>
      <c r="E67" s="3" t="s">
        <v>100</v>
      </c>
      <c r="F67" s="3" t="s">
        <v>52</v>
      </c>
      <c r="G67" s="1">
        <v>8000</v>
      </c>
      <c r="H67" s="1">
        <v>22600</v>
      </c>
      <c r="I67" s="1">
        <f t="shared" ref="I67" si="21">H67-G67</f>
        <v>14600</v>
      </c>
      <c r="J67" s="65" t="s">
        <v>173</v>
      </c>
      <c r="K67" s="38" t="s">
        <v>9</v>
      </c>
    </row>
    <row r="68" spans="1:11" ht="47.25" x14ac:dyDescent="0.2">
      <c r="A68" s="2" t="s">
        <v>151</v>
      </c>
      <c r="B68" s="3" t="s">
        <v>94</v>
      </c>
      <c r="C68" s="3" t="s">
        <v>3</v>
      </c>
      <c r="D68" s="3" t="s">
        <v>8</v>
      </c>
      <c r="E68" s="3" t="s">
        <v>159</v>
      </c>
      <c r="F68" s="3" t="s">
        <v>51</v>
      </c>
      <c r="G68" s="1">
        <v>0</v>
      </c>
      <c r="H68" s="1">
        <v>18405</v>
      </c>
      <c r="I68" s="1">
        <f t="shared" ref="I68" si="22">H68-G68</f>
        <v>18405</v>
      </c>
      <c r="J68" s="68"/>
    </row>
    <row r="69" spans="1:11" ht="47.25" x14ac:dyDescent="0.2">
      <c r="A69" s="2" t="s">
        <v>11</v>
      </c>
      <c r="B69" s="3" t="s">
        <v>94</v>
      </c>
      <c r="C69" s="3" t="s">
        <v>3</v>
      </c>
      <c r="D69" s="3" t="s">
        <v>31</v>
      </c>
      <c r="E69" s="3" t="s">
        <v>101</v>
      </c>
      <c r="F69" s="3" t="s">
        <v>13</v>
      </c>
      <c r="G69" s="1">
        <v>439100</v>
      </c>
      <c r="H69" s="1">
        <v>429382.29</v>
      </c>
      <c r="I69" s="1">
        <f t="shared" ref="I69:I70" si="23">H69-G69</f>
        <v>-9717.710000000021</v>
      </c>
      <c r="J69" s="65" t="s">
        <v>168</v>
      </c>
      <c r="K69" s="38" t="s">
        <v>166</v>
      </c>
    </row>
    <row r="70" spans="1:11" ht="110.25" x14ac:dyDescent="0.2">
      <c r="A70" s="2" t="s">
        <v>73</v>
      </c>
      <c r="B70" s="14" t="s">
        <v>94</v>
      </c>
      <c r="C70" s="14" t="s">
        <v>3</v>
      </c>
      <c r="D70" s="14" t="s">
        <v>31</v>
      </c>
      <c r="E70" s="14" t="s">
        <v>74</v>
      </c>
      <c r="F70" s="14">
        <v>830</v>
      </c>
      <c r="G70" s="15">
        <v>0</v>
      </c>
      <c r="H70" s="15">
        <v>9717.7099999999991</v>
      </c>
      <c r="I70" s="15">
        <f t="shared" si="23"/>
        <v>9717.7099999999991</v>
      </c>
      <c r="J70" s="68"/>
    </row>
    <row r="71" spans="1:11" ht="101.25" customHeight="1" thickBot="1" x14ac:dyDescent="0.25">
      <c r="A71" s="2" t="s">
        <v>77</v>
      </c>
      <c r="B71" s="3" t="s">
        <v>94</v>
      </c>
      <c r="C71" s="3" t="s">
        <v>3</v>
      </c>
      <c r="D71" s="3" t="s">
        <v>31</v>
      </c>
      <c r="E71" s="3" t="s">
        <v>78</v>
      </c>
      <c r="F71" s="3">
        <v>320</v>
      </c>
      <c r="G71" s="1">
        <v>0</v>
      </c>
      <c r="H71" s="1">
        <v>100000</v>
      </c>
      <c r="I71" s="1">
        <f t="shared" ref="I71" si="24">H71-G71</f>
        <v>100000</v>
      </c>
      <c r="J71" s="11" t="s">
        <v>182</v>
      </c>
      <c r="K71" s="38" t="s">
        <v>178</v>
      </c>
    </row>
    <row r="72" spans="1:11" ht="32.25" thickTop="1" x14ac:dyDescent="0.2">
      <c r="A72" s="21" t="s">
        <v>102</v>
      </c>
      <c r="B72" s="22" t="s">
        <v>103</v>
      </c>
      <c r="C72" s="22" t="s">
        <v>0</v>
      </c>
      <c r="D72" s="22" t="s">
        <v>0</v>
      </c>
      <c r="E72" s="23" t="s">
        <v>0</v>
      </c>
      <c r="F72" s="23" t="s">
        <v>0</v>
      </c>
      <c r="G72" s="24">
        <v>45418123.090000004</v>
      </c>
      <c r="H72" s="24">
        <v>45418123.090000004</v>
      </c>
      <c r="I72" s="24">
        <f t="shared" ref="I72:I75" si="25">H72-G72</f>
        <v>0</v>
      </c>
      <c r="J72" s="25"/>
    </row>
    <row r="73" spans="1:11" ht="31.5" x14ac:dyDescent="0.2">
      <c r="A73" s="2" t="s">
        <v>104</v>
      </c>
      <c r="B73" s="3" t="s">
        <v>103</v>
      </c>
      <c r="C73" s="3" t="s">
        <v>17</v>
      </c>
      <c r="D73" s="3" t="s">
        <v>5</v>
      </c>
      <c r="E73" s="3" t="s">
        <v>105</v>
      </c>
      <c r="F73" s="3" t="s">
        <v>12</v>
      </c>
      <c r="G73" s="1">
        <v>1300000</v>
      </c>
      <c r="H73" s="1">
        <v>1216229.75</v>
      </c>
      <c r="I73" s="1">
        <f t="shared" si="25"/>
        <v>-83770.25</v>
      </c>
      <c r="J73" s="65" t="s">
        <v>168</v>
      </c>
      <c r="K73" s="37" t="s">
        <v>166</v>
      </c>
    </row>
    <row r="74" spans="1:11" ht="90.75" thickBot="1" x14ac:dyDescent="0.25">
      <c r="A74" s="43" t="s">
        <v>73</v>
      </c>
      <c r="B74" s="27" t="s">
        <v>103</v>
      </c>
      <c r="C74" s="27" t="s">
        <v>17</v>
      </c>
      <c r="D74" s="27" t="s">
        <v>5</v>
      </c>
      <c r="E74" s="27" t="s">
        <v>74</v>
      </c>
      <c r="F74" s="27" t="s">
        <v>90</v>
      </c>
      <c r="G74" s="28">
        <v>0</v>
      </c>
      <c r="H74" s="28">
        <v>83770.25</v>
      </c>
      <c r="I74" s="28">
        <f t="shared" si="25"/>
        <v>83770.25</v>
      </c>
      <c r="J74" s="66"/>
    </row>
    <row r="75" spans="1:11" ht="32.25" thickTop="1" x14ac:dyDescent="0.2">
      <c r="A75" s="21" t="s">
        <v>152</v>
      </c>
      <c r="B75" s="22" t="s">
        <v>106</v>
      </c>
      <c r="C75" s="22" t="s">
        <v>0</v>
      </c>
      <c r="D75" s="22" t="s">
        <v>0</v>
      </c>
      <c r="E75" s="23" t="s">
        <v>0</v>
      </c>
      <c r="F75" s="23" t="s">
        <v>0</v>
      </c>
      <c r="G75" s="24">
        <v>221130743</v>
      </c>
      <c r="H75" s="24">
        <v>221302642</v>
      </c>
      <c r="I75" s="24">
        <f t="shared" si="25"/>
        <v>171899</v>
      </c>
      <c r="J75" s="25"/>
    </row>
    <row r="76" spans="1:11" ht="60" customHeight="1" x14ac:dyDescent="0.2">
      <c r="A76" s="2" t="s">
        <v>107</v>
      </c>
      <c r="B76" s="3" t="s">
        <v>106</v>
      </c>
      <c r="C76" s="3" t="s">
        <v>4</v>
      </c>
      <c r="D76" s="3" t="s">
        <v>7</v>
      </c>
      <c r="E76" s="3" t="s">
        <v>108</v>
      </c>
      <c r="F76" s="3" t="s">
        <v>32</v>
      </c>
      <c r="G76" s="1">
        <v>0</v>
      </c>
      <c r="H76" s="1">
        <v>142499</v>
      </c>
      <c r="I76" s="1">
        <f t="shared" ref="I76:I80" si="26">H76-G76</f>
        <v>142499</v>
      </c>
      <c r="J76" s="65" t="s">
        <v>172</v>
      </c>
      <c r="K76" s="37" t="s">
        <v>171</v>
      </c>
    </row>
    <row r="77" spans="1:11" ht="66.75" customHeight="1" x14ac:dyDescent="0.2">
      <c r="A77" s="2" t="s">
        <v>111</v>
      </c>
      <c r="B77" s="3" t="s">
        <v>106</v>
      </c>
      <c r="C77" s="3" t="s">
        <v>4</v>
      </c>
      <c r="D77" s="3" t="s">
        <v>16</v>
      </c>
      <c r="E77" s="3" t="s">
        <v>112</v>
      </c>
      <c r="F77" s="3" t="s">
        <v>22</v>
      </c>
      <c r="G77" s="1">
        <v>23487839</v>
      </c>
      <c r="H77" s="1">
        <v>23517239</v>
      </c>
      <c r="I77" s="1">
        <f>H77-G77</f>
        <v>29400</v>
      </c>
      <c r="J77" s="68"/>
    </row>
    <row r="78" spans="1:11" ht="33.75" customHeight="1" x14ac:dyDescent="0.2">
      <c r="A78" s="2" t="s">
        <v>109</v>
      </c>
      <c r="B78" s="3" t="s">
        <v>106</v>
      </c>
      <c r="C78" s="3" t="s">
        <v>4</v>
      </c>
      <c r="D78" s="3" t="s">
        <v>7</v>
      </c>
      <c r="E78" s="3" t="s">
        <v>110</v>
      </c>
      <c r="F78" s="3" t="s">
        <v>22</v>
      </c>
      <c r="G78" s="1">
        <v>52830000</v>
      </c>
      <c r="H78" s="1">
        <v>55811010</v>
      </c>
      <c r="I78" s="1">
        <f t="shared" si="26"/>
        <v>2981010</v>
      </c>
      <c r="J78" s="69" t="s">
        <v>170</v>
      </c>
      <c r="K78" s="37" t="s">
        <v>169</v>
      </c>
    </row>
    <row r="79" spans="1:11" ht="53.25" customHeight="1" x14ac:dyDescent="0.2">
      <c r="A79" s="2" t="s">
        <v>93</v>
      </c>
      <c r="B79" s="3" t="s">
        <v>106</v>
      </c>
      <c r="C79" s="3" t="s">
        <v>4</v>
      </c>
      <c r="D79" s="3" t="s">
        <v>16</v>
      </c>
      <c r="E79" s="3" t="s">
        <v>114</v>
      </c>
      <c r="F79" s="3" t="s">
        <v>19</v>
      </c>
      <c r="G79" s="1">
        <v>1560400</v>
      </c>
      <c r="H79" s="1">
        <v>79390</v>
      </c>
      <c r="I79" s="1">
        <f t="shared" si="26"/>
        <v>-1481010</v>
      </c>
      <c r="J79" s="70"/>
    </row>
    <row r="80" spans="1:11" ht="36.75" customHeight="1" thickBot="1" x14ac:dyDescent="0.25">
      <c r="A80" s="26" t="s">
        <v>109</v>
      </c>
      <c r="B80" s="27" t="s">
        <v>106</v>
      </c>
      <c r="C80" s="27" t="s">
        <v>4</v>
      </c>
      <c r="D80" s="27" t="s">
        <v>8</v>
      </c>
      <c r="E80" s="27" t="s">
        <v>113</v>
      </c>
      <c r="F80" s="27" t="s">
        <v>22</v>
      </c>
      <c r="G80" s="28">
        <v>15721000</v>
      </c>
      <c r="H80" s="28">
        <v>14221000</v>
      </c>
      <c r="I80" s="28">
        <f t="shared" si="26"/>
        <v>-1500000</v>
      </c>
      <c r="J80" s="71"/>
    </row>
    <row r="81" spans="1:11" ht="26.25" customHeight="1" thickTop="1" x14ac:dyDescent="0.2">
      <c r="A81" s="21" t="s">
        <v>116</v>
      </c>
      <c r="B81" s="22" t="s">
        <v>90</v>
      </c>
      <c r="C81" s="22" t="s">
        <v>0</v>
      </c>
      <c r="D81" s="22" t="s">
        <v>0</v>
      </c>
      <c r="E81" s="23" t="s">
        <v>0</v>
      </c>
      <c r="F81" s="23" t="s">
        <v>0</v>
      </c>
      <c r="G81" s="24">
        <v>163868686</v>
      </c>
      <c r="H81" s="24">
        <v>163868686</v>
      </c>
      <c r="I81" s="24">
        <f t="shared" ref="I81:I84" si="27">H81-G81</f>
        <v>0</v>
      </c>
      <c r="J81" s="25"/>
    </row>
    <row r="82" spans="1:11" ht="73.5" customHeight="1" x14ac:dyDescent="0.2">
      <c r="A82" s="2" t="s">
        <v>11</v>
      </c>
      <c r="B82" s="3" t="s">
        <v>90</v>
      </c>
      <c r="C82" s="3" t="s">
        <v>7</v>
      </c>
      <c r="D82" s="3" t="s">
        <v>27</v>
      </c>
      <c r="E82" s="3" t="s">
        <v>117</v>
      </c>
      <c r="F82" s="3" t="s">
        <v>12</v>
      </c>
      <c r="G82" s="1">
        <v>47620410</v>
      </c>
      <c r="H82" s="1">
        <v>47619673.710000001</v>
      </c>
      <c r="I82" s="1">
        <f t="shared" si="27"/>
        <v>-736.28999999910593</v>
      </c>
      <c r="J82" s="65" t="s">
        <v>170</v>
      </c>
      <c r="K82" s="37" t="s">
        <v>169</v>
      </c>
    </row>
    <row r="83" spans="1:11" ht="73.5" customHeight="1" thickBot="1" x14ac:dyDescent="0.25">
      <c r="A83" s="26" t="s">
        <v>36</v>
      </c>
      <c r="B83" s="27" t="s">
        <v>90</v>
      </c>
      <c r="C83" s="27" t="s">
        <v>7</v>
      </c>
      <c r="D83" s="27" t="s">
        <v>27</v>
      </c>
      <c r="E83" s="27" t="s">
        <v>118</v>
      </c>
      <c r="F83" s="27" t="s">
        <v>12</v>
      </c>
      <c r="G83" s="28">
        <v>13926</v>
      </c>
      <c r="H83" s="28">
        <v>14662.29</v>
      </c>
      <c r="I83" s="28">
        <f t="shared" si="27"/>
        <v>736.29000000000087</v>
      </c>
      <c r="J83" s="66"/>
    </row>
    <row r="84" spans="1:11" ht="35.25" customHeight="1" thickTop="1" x14ac:dyDescent="0.2">
      <c r="A84" s="21" t="s">
        <v>153</v>
      </c>
      <c r="B84" s="22" t="s">
        <v>119</v>
      </c>
      <c r="C84" s="22" t="s">
        <v>0</v>
      </c>
      <c r="D84" s="22" t="s">
        <v>0</v>
      </c>
      <c r="E84" s="23" t="s">
        <v>0</v>
      </c>
      <c r="F84" s="23" t="s">
        <v>0</v>
      </c>
      <c r="G84" s="24">
        <v>539895480</v>
      </c>
      <c r="H84" s="24">
        <v>539895480</v>
      </c>
      <c r="I84" s="24">
        <f t="shared" si="27"/>
        <v>0</v>
      </c>
      <c r="J84" s="25"/>
    </row>
    <row r="85" spans="1:11" ht="64.5" customHeight="1" x14ac:dyDescent="0.2">
      <c r="A85" s="2" t="s">
        <v>120</v>
      </c>
      <c r="B85" s="3" t="s">
        <v>119</v>
      </c>
      <c r="C85" s="3" t="s">
        <v>17</v>
      </c>
      <c r="D85" s="3" t="s">
        <v>7</v>
      </c>
      <c r="E85" s="3" t="s">
        <v>121</v>
      </c>
      <c r="F85" s="3" t="s">
        <v>12</v>
      </c>
      <c r="G85" s="1">
        <v>7352129</v>
      </c>
      <c r="H85" s="1">
        <v>7253129</v>
      </c>
      <c r="I85" s="1">
        <f t="shared" ref="I85:I87" si="28">H85-G85</f>
        <v>-99000</v>
      </c>
      <c r="J85" s="65" t="s">
        <v>175</v>
      </c>
      <c r="K85" s="37" t="s">
        <v>174</v>
      </c>
    </row>
    <row r="86" spans="1:11" ht="64.5" customHeight="1" thickBot="1" x14ac:dyDescent="0.25">
      <c r="A86" s="26" t="s">
        <v>120</v>
      </c>
      <c r="B86" s="27" t="s">
        <v>119</v>
      </c>
      <c r="C86" s="27" t="s">
        <v>17</v>
      </c>
      <c r="D86" s="27">
        <v>11</v>
      </c>
      <c r="E86" s="27" t="s">
        <v>121</v>
      </c>
      <c r="F86" s="27" t="s">
        <v>12</v>
      </c>
      <c r="G86" s="28">
        <v>0</v>
      </c>
      <c r="H86" s="28">
        <v>99000</v>
      </c>
      <c r="I86" s="28">
        <f t="shared" si="28"/>
        <v>99000</v>
      </c>
      <c r="J86" s="66"/>
    </row>
    <row r="87" spans="1:11" ht="27" customHeight="1" thickTop="1" x14ac:dyDescent="0.2">
      <c r="A87" s="21" t="s">
        <v>154</v>
      </c>
      <c r="B87" s="22" t="s">
        <v>122</v>
      </c>
      <c r="C87" s="22" t="s">
        <v>0</v>
      </c>
      <c r="D87" s="22" t="s">
        <v>0</v>
      </c>
      <c r="E87" s="23" t="s">
        <v>0</v>
      </c>
      <c r="F87" s="23" t="s">
        <v>0</v>
      </c>
      <c r="G87" s="24">
        <v>292227886</v>
      </c>
      <c r="H87" s="24">
        <v>292227886</v>
      </c>
      <c r="I87" s="24">
        <f t="shared" si="28"/>
        <v>0</v>
      </c>
      <c r="J87" s="25"/>
    </row>
    <row r="88" spans="1:11" ht="51.75" customHeight="1" x14ac:dyDescent="0.2">
      <c r="A88" s="79" t="s">
        <v>123</v>
      </c>
      <c r="B88" s="3" t="s">
        <v>122</v>
      </c>
      <c r="C88" s="3" t="s">
        <v>17</v>
      </c>
      <c r="D88" s="3" t="s">
        <v>26</v>
      </c>
      <c r="E88" s="3" t="s">
        <v>124</v>
      </c>
      <c r="F88" s="3" t="s">
        <v>12</v>
      </c>
      <c r="G88" s="1">
        <v>3318232</v>
      </c>
      <c r="H88" s="1">
        <v>3139132</v>
      </c>
      <c r="I88" s="1">
        <f t="shared" ref="I88:I95" si="29">H88-G88</f>
        <v>-179100</v>
      </c>
      <c r="J88" s="65" t="s">
        <v>170</v>
      </c>
      <c r="K88" s="37" t="s">
        <v>169</v>
      </c>
    </row>
    <row r="89" spans="1:11" ht="51.75" customHeight="1" x14ac:dyDescent="0.2">
      <c r="A89" s="81"/>
      <c r="B89" s="3" t="s">
        <v>122</v>
      </c>
      <c r="C89" s="3" t="s">
        <v>17</v>
      </c>
      <c r="D89" s="3" t="s">
        <v>26</v>
      </c>
      <c r="E89" s="3" t="s">
        <v>125</v>
      </c>
      <c r="F89" s="3" t="s">
        <v>12</v>
      </c>
      <c r="G89" s="1">
        <v>26120450</v>
      </c>
      <c r="H89" s="1">
        <v>26299550</v>
      </c>
      <c r="I89" s="1">
        <f t="shared" si="29"/>
        <v>179100</v>
      </c>
      <c r="J89" s="67"/>
    </row>
    <row r="90" spans="1:11" ht="28.5" customHeight="1" x14ac:dyDescent="0.2">
      <c r="A90" s="79" t="s">
        <v>126</v>
      </c>
      <c r="B90" s="3" t="s">
        <v>122</v>
      </c>
      <c r="C90" s="3" t="s">
        <v>17</v>
      </c>
      <c r="D90" s="3" t="s">
        <v>26</v>
      </c>
      <c r="E90" s="3" t="s">
        <v>127</v>
      </c>
      <c r="F90" s="3" t="s">
        <v>12</v>
      </c>
      <c r="G90" s="1">
        <v>3039229</v>
      </c>
      <c r="H90" s="1">
        <v>2974759</v>
      </c>
      <c r="I90" s="1">
        <f t="shared" si="29"/>
        <v>-64470</v>
      </c>
      <c r="J90" s="67"/>
      <c r="K90" s="37" t="s">
        <v>169</v>
      </c>
    </row>
    <row r="91" spans="1:11" ht="28.5" customHeight="1" thickBot="1" x14ac:dyDescent="0.25">
      <c r="A91" s="80"/>
      <c r="B91" s="27" t="s">
        <v>122</v>
      </c>
      <c r="C91" s="27" t="s">
        <v>17</v>
      </c>
      <c r="D91" s="27" t="s">
        <v>26</v>
      </c>
      <c r="E91" s="27" t="s">
        <v>127</v>
      </c>
      <c r="F91" s="27" t="s">
        <v>13</v>
      </c>
      <c r="G91" s="28">
        <v>1403057</v>
      </c>
      <c r="H91" s="28">
        <v>1467527</v>
      </c>
      <c r="I91" s="28">
        <f t="shared" si="29"/>
        <v>64470</v>
      </c>
      <c r="J91" s="66"/>
    </row>
    <row r="92" spans="1:11" ht="32.25" thickTop="1" x14ac:dyDescent="0.2">
      <c r="A92" s="21" t="s">
        <v>155</v>
      </c>
      <c r="B92" s="22" t="s">
        <v>128</v>
      </c>
      <c r="C92" s="22" t="s">
        <v>0</v>
      </c>
      <c r="D92" s="22" t="s">
        <v>0</v>
      </c>
      <c r="E92" s="23" t="s">
        <v>0</v>
      </c>
      <c r="F92" s="23" t="s">
        <v>0</v>
      </c>
      <c r="G92" s="24">
        <v>701650283</v>
      </c>
      <c r="H92" s="24">
        <v>701650283</v>
      </c>
      <c r="I92" s="24">
        <f t="shared" si="29"/>
        <v>0</v>
      </c>
      <c r="J92" s="25"/>
    </row>
    <row r="93" spans="1:11" ht="72" customHeight="1" x14ac:dyDescent="0.2">
      <c r="A93" s="31" t="s">
        <v>11</v>
      </c>
      <c r="B93" s="3" t="s">
        <v>128</v>
      </c>
      <c r="C93" s="3" t="s">
        <v>17</v>
      </c>
      <c r="D93" s="3" t="s">
        <v>5</v>
      </c>
      <c r="E93" s="3" t="s">
        <v>129</v>
      </c>
      <c r="F93" s="3" t="s">
        <v>13</v>
      </c>
      <c r="G93" s="1">
        <v>50000</v>
      </c>
      <c r="H93" s="1">
        <v>53568.62</v>
      </c>
      <c r="I93" s="1">
        <f t="shared" si="29"/>
        <v>3568.6200000000026</v>
      </c>
      <c r="J93" s="65" t="s">
        <v>170</v>
      </c>
      <c r="K93" s="37" t="s">
        <v>169</v>
      </c>
    </row>
    <row r="94" spans="1:11" ht="72" customHeight="1" x14ac:dyDescent="0.2">
      <c r="A94" s="45" t="s">
        <v>115</v>
      </c>
      <c r="B94" s="44" t="s">
        <v>128</v>
      </c>
      <c r="C94" s="3" t="s">
        <v>17</v>
      </c>
      <c r="D94" s="3" t="s">
        <v>5</v>
      </c>
      <c r="E94" s="3" t="s">
        <v>130</v>
      </c>
      <c r="F94" s="3" t="s">
        <v>13</v>
      </c>
      <c r="G94" s="1">
        <v>3568.6200000000026</v>
      </c>
      <c r="H94" s="1">
        <v>0</v>
      </c>
      <c r="I94" s="1">
        <f t="shared" si="29"/>
        <v>-3568.6200000000026</v>
      </c>
      <c r="J94" s="68"/>
    </row>
    <row r="95" spans="1:11" ht="52.5" customHeight="1" x14ac:dyDescent="0.2">
      <c r="A95" s="32" t="s">
        <v>115</v>
      </c>
      <c r="B95" s="3" t="s">
        <v>128</v>
      </c>
      <c r="C95" s="3" t="s">
        <v>17</v>
      </c>
      <c r="D95" s="3" t="s">
        <v>5</v>
      </c>
      <c r="E95" s="3" t="s">
        <v>130</v>
      </c>
      <c r="F95" s="3" t="s">
        <v>13</v>
      </c>
      <c r="G95" s="1">
        <f>2960000-3568.62</f>
        <v>2956431.38</v>
      </c>
      <c r="H95" s="1">
        <v>2862931.38</v>
      </c>
      <c r="I95" s="1">
        <f t="shared" si="29"/>
        <v>-93500</v>
      </c>
      <c r="J95" s="65" t="s">
        <v>168</v>
      </c>
      <c r="K95" s="37" t="s">
        <v>166</v>
      </c>
    </row>
    <row r="96" spans="1:11" ht="127.5" customHeight="1" thickBot="1" x14ac:dyDescent="0.25">
      <c r="A96" s="26" t="s">
        <v>73</v>
      </c>
      <c r="B96" s="27" t="s">
        <v>128</v>
      </c>
      <c r="C96" s="27" t="s">
        <v>17</v>
      </c>
      <c r="D96" s="27" t="s">
        <v>5</v>
      </c>
      <c r="E96" s="27" t="s">
        <v>74</v>
      </c>
      <c r="F96" s="27" t="s">
        <v>90</v>
      </c>
      <c r="G96" s="28">
        <v>0</v>
      </c>
      <c r="H96" s="28">
        <v>93500</v>
      </c>
      <c r="I96" s="28">
        <f t="shared" ref="I96:I103" si="30">H96-G96</f>
        <v>93500</v>
      </c>
      <c r="J96" s="66"/>
    </row>
    <row r="97" spans="1:12" ht="52.5" customHeight="1" thickTop="1" x14ac:dyDescent="0.2">
      <c r="A97" s="16" t="s">
        <v>156</v>
      </c>
      <c r="B97" s="17" t="s">
        <v>131</v>
      </c>
      <c r="C97" s="17" t="s">
        <v>0</v>
      </c>
      <c r="D97" s="17" t="s">
        <v>0</v>
      </c>
      <c r="E97" s="18" t="s">
        <v>0</v>
      </c>
      <c r="F97" s="18" t="s">
        <v>0</v>
      </c>
      <c r="G97" s="19">
        <v>25538544</v>
      </c>
      <c r="H97" s="19">
        <v>25538544</v>
      </c>
      <c r="I97" s="19">
        <f t="shared" si="30"/>
        <v>0</v>
      </c>
      <c r="J97" s="20"/>
    </row>
    <row r="98" spans="1:12" ht="57" customHeight="1" x14ac:dyDescent="0.2">
      <c r="A98" s="2" t="s">
        <v>132</v>
      </c>
      <c r="B98" s="3" t="s">
        <v>131</v>
      </c>
      <c r="C98" s="3" t="s">
        <v>25</v>
      </c>
      <c r="D98" s="3" t="s">
        <v>7</v>
      </c>
      <c r="E98" s="3" t="s">
        <v>133</v>
      </c>
      <c r="F98" s="3" t="s">
        <v>12</v>
      </c>
      <c r="G98" s="1">
        <v>14970000</v>
      </c>
      <c r="H98" s="1">
        <v>14820000</v>
      </c>
      <c r="I98" s="1">
        <f t="shared" si="30"/>
        <v>-150000</v>
      </c>
      <c r="J98" s="65" t="s">
        <v>170</v>
      </c>
      <c r="K98" s="37" t="s">
        <v>169</v>
      </c>
    </row>
    <row r="99" spans="1:12" ht="57" customHeight="1" x14ac:dyDescent="0.2">
      <c r="A99" s="2" t="s">
        <v>11</v>
      </c>
      <c r="B99" s="3" t="s">
        <v>131</v>
      </c>
      <c r="C99" s="3" t="s">
        <v>25</v>
      </c>
      <c r="D99" s="3" t="s">
        <v>17</v>
      </c>
      <c r="E99" s="3" t="s">
        <v>134</v>
      </c>
      <c r="F99" s="3" t="s">
        <v>10</v>
      </c>
      <c r="G99" s="1">
        <v>3658995</v>
      </c>
      <c r="H99" s="1">
        <v>3808995</v>
      </c>
      <c r="I99" s="1">
        <f t="shared" si="30"/>
        <v>150000</v>
      </c>
      <c r="J99" s="67"/>
    </row>
    <row r="100" spans="1:12" ht="64.5" customHeight="1" x14ac:dyDescent="0.2">
      <c r="A100" s="79" t="s">
        <v>135</v>
      </c>
      <c r="B100" s="3" t="s">
        <v>131</v>
      </c>
      <c r="C100" s="3" t="s">
        <v>25</v>
      </c>
      <c r="D100" s="3" t="s">
        <v>17</v>
      </c>
      <c r="E100" s="3" t="s">
        <v>136</v>
      </c>
      <c r="F100" s="3" t="s">
        <v>10</v>
      </c>
      <c r="G100" s="1">
        <v>1067343</v>
      </c>
      <c r="H100" s="1">
        <v>1083343</v>
      </c>
      <c r="I100" s="1">
        <f t="shared" si="30"/>
        <v>16000</v>
      </c>
      <c r="J100" s="67"/>
    </row>
    <row r="101" spans="1:12" ht="64.5" customHeight="1" thickBot="1" x14ac:dyDescent="0.25">
      <c r="A101" s="80"/>
      <c r="B101" s="14" t="s">
        <v>131</v>
      </c>
      <c r="C101" s="14" t="s">
        <v>25</v>
      </c>
      <c r="D101" s="14" t="s">
        <v>17</v>
      </c>
      <c r="E101" s="14" t="s">
        <v>136</v>
      </c>
      <c r="F101" s="14" t="s">
        <v>12</v>
      </c>
      <c r="G101" s="15">
        <v>200857</v>
      </c>
      <c r="H101" s="15">
        <v>184857</v>
      </c>
      <c r="I101" s="15">
        <f t="shared" si="30"/>
        <v>-16000</v>
      </c>
      <c r="J101" s="66"/>
    </row>
    <row r="102" spans="1:12" ht="42.75" customHeight="1" thickTop="1" x14ac:dyDescent="0.2">
      <c r="A102" s="21" t="s">
        <v>137</v>
      </c>
      <c r="B102" s="22" t="s">
        <v>138</v>
      </c>
      <c r="C102" s="22" t="s">
        <v>0</v>
      </c>
      <c r="D102" s="22" t="s">
        <v>0</v>
      </c>
      <c r="E102" s="23" t="s">
        <v>0</v>
      </c>
      <c r="F102" s="23" t="s">
        <v>0</v>
      </c>
      <c r="G102" s="24">
        <v>212729811.74000001</v>
      </c>
      <c r="H102" s="24">
        <v>212729811.74000001</v>
      </c>
      <c r="I102" s="24">
        <f t="shared" si="30"/>
        <v>0</v>
      </c>
      <c r="J102" s="25"/>
    </row>
    <row r="103" spans="1:12" ht="81.75" customHeight="1" x14ac:dyDescent="0.2">
      <c r="A103" s="2" t="s">
        <v>139</v>
      </c>
      <c r="B103" s="3" t="s">
        <v>138</v>
      </c>
      <c r="C103" s="3" t="s">
        <v>7</v>
      </c>
      <c r="D103" s="3" t="s">
        <v>6</v>
      </c>
      <c r="E103" s="3" t="s">
        <v>140</v>
      </c>
      <c r="F103" s="3" t="s">
        <v>82</v>
      </c>
      <c r="G103" s="1">
        <v>3235000</v>
      </c>
      <c r="H103" s="1">
        <v>2095400</v>
      </c>
      <c r="I103" s="1">
        <f t="shared" si="30"/>
        <v>-1139600</v>
      </c>
      <c r="J103" s="65" t="s">
        <v>170</v>
      </c>
      <c r="K103" s="37" t="s">
        <v>169</v>
      </c>
      <c r="L103" s="64" t="s">
        <v>190</v>
      </c>
    </row>
    <row r="104" spans="1:12" ht="81.75" customHeight="1" thickBot="1" x14ac:dyDescent="0.25">
      <c r="A104" s="26" t="s">
        <v>64</v>
      </c>
      <c r="B104" s="27" t="s">
        <v>138</v>
      </c>
      <c r="C104" s="27" t="s">
        <v>17</v>
      </c>
      <c r="D104" s="27" t="s">
        <v>3</v>
      </c>
      <c r="E104" s="27" t="s">
        <v>141</v>
      </c>
      <c r="F104" s="27" t="s">
        <v>12</v>
      </c>
      <c r="G104" s="28">
        <v>11396000</v>
      </c>
      <c r="H104" s="28">
        <v>12535600</v>
      </c>
      <c r="I104" s="28">
        <f t="shared" ref="I104:I105" si="31">H104-G104</f>
        <v>1139600</v>
      </c>
      <c r="J104" s="66"/>
    </row>
    <row r="105" spans="1:12" ht="42.75" customHeight="1" thickTop="1" x14ac:dyDescent="0.2">
      <c r="A105" s="21" t="s">
        <v>157</v>
      </c>
      <c r="B105" s="22" t="s">
        <v>142</v>
      </c>
      <c r="C105" s="22" t="s">
        <v>0</v>
      </c>
      <c r="D105" s="22" t="s">
        <v>0</v>
      </c>
      <c r="E105" s="23" t="s">
        <v>0</v>
      </c>
      <c r="F105" s="23" t="s">
        <v>0</v>
      </c>
      <c r="G105" s="24">
        <v>523744996</v>
      </c>
      <c r="H105" s="24">
        <v>523744996</v>
      </c>
      <c r="I105" s="24">
        <f t="shared" si="31"/>
        <v>0</v>
      </c>
      <c r="J105" s="25"/>
    </row>
    <row r="106" spans="1:12" ht="55.5" customHeight="1" x14ac:dyDescent="0.2">
      <c r="A106" s="79" t="s">
        <v>143</v>
      </c>
      <c r="B106" s="3" t="s">
        <v>142</v>
      </c>
      <c r="C106" s="3" t="s">
        <v>8</v>
      </c>
      <c r="D106" s="3" t="s">
        <v>3</v>
      </c>
      <c r="E106" s="3" t="s">
        <v>144</v>
      </c>
      <c r="F106" s="3" t="s">
        <v>90</v>
      </c>
      <c r="G106" s="1">
        <v>164303.51999999999</v>
      </c>
      <c r="H106" s="1">
        <v>223931.02</v>
      </c>
      <c r="I106" s="1">
        <f t="shared" ref="I106:I108" si="32">H106-G106</f>
        <v>59627.5</v>
      </c>
      <c r="J106" s="65" t="s">
        <v>168</v>
      </c>
      <c r="K106" s="37" t="s">
        <v>166</v>
      </c>
    </row>
    <row r="107" spans="1:12" ht="55.5" customHeight="1" thickBot="1" x14ac:dyDescent="0.25">
      <c r="A107" s="80"/>
      <c r="B107" s="27" t="s">
        <v>142</v>
      </c>
      <c r="C107" s="27" t="s">
        <v>8</v>
      </c>
      <c r="D107" s="27" t="s">
        <v>3</v>
      </c>
      <c r="E107" s="27" t="s">
        <v>144</v>
      </c>
      <c r="F107" s="27" t="s">
        <v>13</v>
      </c>
      <c r="G107" s="28">
        <v>3883900</v>
      </c>
      <c r="H107" s="28">
        <v>3824272.5</v>
      </c>
      <c r="I107" s="28">
        <f t="shared" si="32"/>
        <v>-59627.5</v>
      </c>
      <c r="J107" s="66"/>
    </row>
    <row r="108" spans="1:12" ht="17.25" thickTop="1" thickBot="1" x14ac:dyDescent="0.25">
      <c r="A108" s="73" t="s">
        <v>145</v>
      </c>
      <c r="B108" s="74"/>
      <c r="C108" s="74"/>
      <c r="D108" s="74"/>
      <c r="E108" s="74"/>
      <c r="F108" s="75"/>
      <c r="G108" s="34">
        <v>53221476344.589996</v>
      </c>
      <c r="H108" s="34">
        <v>53359293258.589996</v>
      </c>
      <c r="I108" s="34">
        <f t="shared" si="32"/>
        <v>137816914</v>
      </c>
      <c r="J108" s="35"/>
    </row>
    <row r="109" spans="1:12" ht="15.75" customHeight="1" thickTop="1" x14ac:dyDescent="0.2"/>
    <row r="110" spans="1:12" ht="19.5" customHeight="1" x14ac:dyDescent="0.2"/>
    <row r="111" spans="1:12" ht="19.5" customHeight="1" x14ac:dyDescent="0.2"/>
    <row r="113" spans="1:11" s="55" customFormat="1" ht="15.75" customHeight="1" x14ac:dyDescent="0.25">
      <c r="A113" s="46" t="s">
        <v>184</v>
      </c>
      <c r="B113" s="47"/>
      <c r="C113" s="48"/>
      <c r="D113" s="49"/>
      <c r="E113" s="50"/>
      <c r="F113" s="50"/>
      <c r="G113" s="51"/>
      <c r="H113" s="52"/>
      <c r="I113" s="52"/>
      <c r="J113" s="53" t="s">
        <v>185</v>
      </c>
      <c r="K113" s="54"/>
    </row>
    <row r="114" spans="1:11" s="6" customFormat="1" ht="19.5" customHeight="1" x14ac:dyDescent="0.2">
      <c r="A114" s="56"/>
      <c r="B114" s="57"/>
      <c r="C114" s="58"/>
      <c r="D114" s="59"/>
      <c r="E114" s="60"/>
      <c r="F114" s="60"/>
      <c r="G114" s="61"/>
      <c r="H114" s="62"/>
      <c r="I114" s="62"/>
      <c r="J114" s="63"/>
      <c r="K114" s="36"/>
    </row>
    <row r="115" spans="1:11" s="6" customFormat="1" ht="19.5" customHeight="1" x14ac:dyDescent="0.2">
      <c r="A115" s="56"/>
      <c r="B115" s="57"/>
      <c r="C115" s="58"/>
      <c r="D115" s="59"/>
      <c r="E115" s="60"/>
      <c r="F115" s="60"/>
      <c r="G115" s="61"/>
      <c r="H115" s="62"/>
      <c r="I115" s="62"/>
      <c r="J115" s="63"/>
      <c r="K115" s="36"/>
    </row>
    <row r="116" spans="1:11" s="6" customFormat="1" x14ac:dyDescent="0.2">
      <c r="A116" s="56" t="s">
        <v>186</v>
      </c>
      <c r="B116" s="57"/>
      <c r="C116" s="58"/>
      <c r="D116" s="59"/>
      <c r="E116" s="60"/>
      <c r="F116" s="60"/>
      <c r="G116" s="61"/>
      <c r="H116" s="62"/>
      <c r="I116" s="62"/>
      <c r="J116" s="63"/>
      <c r="K116" s="36"/>
    </row>
    <row r="117" spans="1:11" s="6" customFormat="1" x14ac:dyDescent="0.2">
      <c r="A117" s="56" t="s">
        <v>187</v>
      </c>
      <c r="B117" s="57"/>
      <c r="C117" s="58"/>
      <c r="D117" s="59"/>
      <c r="E117" s="60"/>
      <c r="F117" s="60"/>
      <c r="G117" s="61"/>
      <c r="H117" s="62"/>
      <c r="I117" s="62"/>
      <c r="J117" s="63"/>
      <c r="K117" s="36"/>
    </row>
  </sheetData>
  <autoFilter ref="A3:J108"/>
  <mergeCells count="47">
    <mergeCell ref="J67:J68"/>
    <mergeCell ref="J55:J56"/>
    <mergeCell ref="J50:J54"/>
    <mergeCell ref="A53:A54"/>
    <mergeCell ref="J16:J17"/>
    <mergeCell ref="J35:J36"/>
    <mergeCell ref="J38:J39"/>
    <mergeCell ref="J40:J41"/>
    <mergeCell ref="J42:J44"/>
    <mergeCell ref="J28:J29"/>
    <mergeCell ref="J58:J59"/>
    <mergeCell ref="J7:J8"/>
    <mergeCell ref="J31:J34"/>
    <mergeCell ref="A33:A34"/>
    <mergeCell ref="J10:J11"/>
    <mergeCell ref="J13:J14"/>
    <mergeCell ref="A19:A21"/>
    <mergeCell ref="A23:A24"/>
    <mergeCell ref="J23:J25"/>
    <mergeCell ref="J19:J21"/>
    <mergeCell ref="A1:J1"/>
    <mergeCell ref="A108:F108"/>
    <mergeCell ref="B3:F3"/>
    <mergeCell ref="A7:A8"/>
    <mergeCell ref="A16:A17"/>
    <mergeCell ref="A35:A36"/>
    <mergeCell ref="A31:A32"/>
    <mergeCell ref="A42:A44"/>
    <mergeCell ref="A106:A107"/>
    <mergeCell ref="A88:A89"/>
    <mergeCell ref="A90:A91"/>
    <mergeCell ref="A100:A101"/>
    <mergeCell ref="J5:J6"/>
    <mergeCell ref="J63:J66"/>
    <mergeCell ref="J60:J62"/>
    <mergeCell ref="J69:J70"/>
    <mergeCell ref="J73:J74"/>
    <mergeCell ref="J76:J77"/>
    <mergeCell ref="J78:J80"/>
    <mergeCell ref="J82:J83"/>
    <mergeCell ref="J85:J86"/>
    <mergeCell ref="J103:J104"/>
    <mergeCell ref="J106:J107"/>
    <mergeCell ref="J88:J91"/>
    <mergeCell ref="J93:J94"/>
    <mergeCell ref="J95:J96"/>
    <mergeCell ref="J98:J101"/>
  </mergeCells>
  <pageMargins left="0.39370078740157483" right="0.39370078740157483" top="0.62992125984251968" bottom="0.17" header="0.31496062992125984" footer="0.18"/>
  <pageSetup paperSize="9" scale="70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Table1 (2)</vt:lpstr>
      <vt:lpstr>'Table1 (2)'!Заголовки_для_печати</vt:lpstr>
      <vt:lpstr>'Table1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2017-08-10T11:11:52Z</dcterms:modified>
</cp:coreProperties>
</file>